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Istruzioni" state="visible" r:id="rId4"/>
    <sheet sheetId="2" name="Impostazioni" state="visible" r:id="rId5"/>
    <sheet sheetId="3" name="Festività" state="visible" r:id="rId6"/>
    <sheet sheetId="4" name="Presenze" state="visible" r:id="rId7"/>
    <sheet sheetId="5" name="Riepilogo" state="visible" r:id="rId8"/>
  </sheets>
  <calcPr calcId="171027" fullCalcOnLoad="1"/>
</workbook>
</file>

<file path=xl/sharedStrings.xml><?xml version="1.0" encoding="utf-8"?>
<sst xmlns="http://schemas.openxmlformats.org/spreadsheetml/2006/main" count="121" uniqueCount="70">
  <si>
    <t>Foglio presenze e ferie</t>
  </si>
  <si>
    <t>Un foglio presenze per una persona e un anno: ore, straordinari, ferie e malattia, con le festività.</t>
  </si>
  <si>
    <t>Come si usa</t>
  </si>
  <si>
    <t>Nel foglio Impostazioni inserisci nome, anno, ore al giorno e giorni di ferie spettanti.</t>
  </si>
  <si>
    <t>Nel foglio Presenze scrivi l'ora di entrata e di uscita (es. 7:30 e 16:00) e la pausa in minuti.</t>
  </si>
  <si>
    <t>Nei giorni di assenza scegli il motivo dal menu: ferie, mezza giornata di ferie, malattia, visita medica, riposo compensativo, permesso non retribuito o trasferta.</t>
  </si>
  <si>
    <t>Il foglio Riepilogo mostra ogni mese e quante ferie ti restano.</t>
  </si>
  <si>
    <t>Le celle gialle le compili tu.</t>
  </si>
  <si>
    <t>Le celle bianche si calcolano da sole (sono protette per non sovrascrivere una formula — Revisione → Rimuovi protezione foglio, senza password).</t>
  </si>
  <si>
    <t>Consigli</t>
  </si>
  <si>
    <t>•  Gli orari si scrivono come ore:minuti, es. 8:15. Un turno di notte oltre la mezzanotte viene calcolato correttamente.</t>
  </si>
  <si>
    <t>•  Le righe grigie sono weekend, quelle arancioni festività.</t>
  </si>
  <si>
    <t>•  Ti servono le festività di un altro Paese? Modifica l'elenco nel foglio Festività.</t>
  </si>
  <si>
    <t>Modello gratuito di Planmero · planmero.com/it/foglio-presenze-excel/</t>
  </si>
  <si>
    <t>Impostazioni</t>
  </si>
  <si>
    <t>Le festività sono nel foglio Festività; modifica l'elenco se ti serve un altro Paese o regione.</t>
  </si>
  <si>
    <t>Nome</t>
  </si>
  <si>
    <t/>
  </si>
  <si>
    <t>Anno</t>
  </si>
  <si>
    <t>Ore per giorno lavorativo</t>
  </si>
  <si>
    <t>Ferie spettanti (giorni)</t>
  </si>
  <si>
    <t>Ferie residue anno prec. (giorni)</t>
  </si>
  <si>
    <t>Festività</t>
  </si>
  <si>
    <t>Data</t>
  </si>
  <si>
    <t>Capodanno</t>
  </si>
  <si>
    <t>Epifania</t>
  </si>
  <si>
    <t>Pasqua</t>
  </si>
  <si>
    <t>Lunedì dell'Angelo</t>
  </si>
  <si>
    <t>Festa della Liberazione</t>
  </si>
  <si>
    <t>Festa del Lavoro</t>
  </si>
  <si>
    <t>Festa della Repubblica</t>
  </si>
  <si>
    <t>Ferragosto (Assunzione)</t>
  </si>
  <si>
    <t>San Francesco d'Assisi</t>
  </si>
  <si>
    <t>Ognissanti</t>
  </si>
  <si>
    <t>Immacolata Concezione</t>
  </si>
  <si>
    <t>Natale</t>
  </si>
  <si>
    <t>Santo Stefano</t>
  </si>
  <si>
    <t>Foglio presenze</t>
  </si>
  <si>
    <t>Nel foglio Presenze scrivi l'ora di entrata e di uscita (es. 7:30 e 16:00) e la pausa in minuti. Nei giorni di assenza scegli il motivo dal menu: ferie, mezza giornata di ferie, malattia, visita medica, riposo compensativo, permesso non retribuito o trasferta.</t>
  </si>
  <si>
    <t>Giorno</t>
  </si>
  <si>
    <t>Tipo di giorno</t>
  </si>
  <si>
    <t>Entrata</t>
  </si>
  <si>
    <t>Uscita</t>
  </si>
  <si>
    <t>Pausa (min)</t>
  </si>
  <si>
    <t>Assenza</t>
  </si>
  <si>
    <t>Lavorate (h)</t>
  </si>
  <si>
    <t>Previste (h)</t>
  </si>
  <si>
    <t>Conteggiate (h)</t>
  </si>
  <si>
    <t>Straordinari (h)</t>
  </si>
  <si>
    <t>Nota</t>
  </si>
  <si>
    <t>Mese</t>
  </si>
  <si>
    <t>Riepilogo</t>
  </si>
  <si>
    <t>Giorni lavorativi</t>
  </si>
  <si>
    <t>Ferie (giorni)</t>
  </si>
  <si>
    <t>Giorni di malattia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</si>
  <si>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</si>
  <si>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</si>
  <si>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</si>
  <si>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</si>
  <si>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</si>
  <si>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</si>
  <si>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</si>
  <si>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</si>
  <si>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</si>
  <si>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</si>
  <si>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</si>
  <si>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</si>
  <si>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</si>
  <si>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Ferie rimanenti</t>
  </si>
  <si>
    <t>Ferie godute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</si>
</sst>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Ore previste e conteggiate per mese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Previste (h)</c:v>
          </c:tx>
          <c:spPr>
            <a:solidFill>
              <a:srgbClr val="7DD3FC"/>
            </a:solidFill>
          </c:spPr>
          <c:invertIfNegative val="0"/>
          <c:cat>
            <c:strRef>
              <c:f>'Riepilogo'!$A$5:$A$16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'Riepilogo'!$C$5:$C$16</c:f>
              <c:numCache>
                <c:formatCode>General</c:formatCode>
                <c:ptCount val="12"/>
                <c:pt idx="0">
                  <c:v>152</c:v>
                </c:pt>
                <c:pt idx="1">
                  <c:v>160</c:v>
                </c:pt>
                <c:pt idx="2">
                  <c:v>176</c:v>
                </c:pt>
                <c:pt idx="3">
                  <c:v>176</c:v>
                </c:pt>
                <c:pt idx="4">
                  <c:v>168</c:v>
                </c:pt>
                <c:pt idx="5">
                  <c:v>168</c:v>
                </c:pt>
                <c:pt idx="6">
                  <c:v>176</c:v>
                </c:pt>
                <c:pt idx="7">
                  <c:v>176</c:v>
                </c:pt>
                <c:pt idx="8">
                  <c:v>176</c:v>
                </c:pt>
                <c:pt idx="9">
                  <c:v>160</c:v>
                </c:pt>
                <c:pt idx="10">
                  <c:v>168</c:v>
                </c:pt>
                <c:pt idx="11">
                  <c:v>176</c:v>
                </c:pt>
              </c:numCache>
            </c:numRef>
          </c:val>
        </c:ser>
        <c:ser>
          <c:idx val="1"/>
          <c:order val="1"/>
          <c:tx>
            <c:v>Conteggiate (h)</c:v>
          </c:tx>
          <c:spPr>
            <a:solidFill>
              <a:srgbClr val="075985"/>
            </a:solidFill>
          </c:spPr>
          <c:invertIfNegative val="0"/>
          <c:cat>
            <c:strRef>
              <c:f>'Riepilogo'!$A$5:$A$16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'Riepilogo'!$E$5:$E$16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it/foglio-presenze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20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96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22</v>
      </c>
    </row>
    <row r="5" spans="1:2" x14ac:dyDescent="0.25">
      <c r="A5" s="17">
        <v>46023</v>
      </c>
      <c r="B5" s="13" t="s">
        <v>24</v>
      </c>
    </row>
    <row r="6" spans="1:2" x14ac:dyDescent="0.25">
      <c r="A6" s="17">
        <v>46028</v>
      </c>
      <c r="B6" s="13" t="s">
        <v>25</v>
      </c>
    </row>
    <row r="7" spans="1:2" x14ac:dyDescent="0.25">
      <c r="A7" s="17">
        <v>46117</v>
      </c>
      <c r="B7" s="13" t="s">
        <v>26</v>
      </c>
    </row>
    <row r="8" spans="1:2" x14ac:dyDescent="0.25">
      <c r="A8" s="17">
        <v>46118</v>
      </c>
      <c r="B8" s="13" t="s">
        <v>27</v>
      </c>
    </row>
    <row r="9" spans="1:2" x14ac:dyDescent="0.25">
      <c r="A9" s="17">
        <v>46137</v>
      </c>
      <c r="B9" s="13" t="s">
        <v>28</v>
      </c>
    </row>
    <row r="10" spans="1:2" x14ac:dyDescent="0.25">
      <c r="A10" s="17">
        <v>46143</v>
      </c>
      <c r="B10" s="13" t="s">
        <v>29</v>
      </c>
    </row>
    <row r="11" spans="1:2" x14ac:dyDescent="0.25">
      <c r="A11" s="17">
        <v>46175</v>
      </c>
      <c r="B11" s="13" t="s">
        <v>30</v>
      </c>
    </row>
    <row r="12" spans="1:2" x14ac:dyDescent="0.25">
      <c r="A12" s="17">
        <v>46249</v>
      </c>
      <c r="B12" s="13" t="s">
        <v>31</v>
      </c>
    </row>
    <row r="13" spans="1:2" x14ac:dyDescent="0.25">
      <c r="A13" s="17">
        <v>46299</v>
      </c>
      <c r="B13" s="13" t="s">
        <v>32</v>
      </c>
    </row>
    <row r="14" spans="1:2" x14ac:dyDescent="0.25">
      <c r="A14" s="17">
        <v>46327</v>
      </c>
      <c r="B14" s="13" t="s">
        <v>33</v>
      </c>
    </row>
    <row r="15" spans="1:2" x14ac:dyDescent="0.25">
      <c r="A15" s="17">
        <v>46364</v>
      </c>
      <c r="B15" s="13" t="s">
        <v>34</v>
      </c>
    </row>
    <row r="16" spans="1:2" x14ac:dyDescent="0.25">
      <c r="A16" s="17">
        <v>46381</v>
      </c>
      <c r="B16" s="13" t="s">
        <v>35</v>
      </c>
    </row>
    <row r="17" spans="1:2" x14ac:dyDescent="0.25">
      <c r="A17" s="17">
        <v>46382</v>
      </c>
      <c r="B17" s="13" t="s">
        <v>36</v>
      </c>
    </row>
    <row r="18" spans="1:2" x14ac:dyDescent="0.25">
      <c r="A18" s="17">
        <v>46388</v>
      </c>
      <c r="B18" s="13" t="s">
        <v>24</v>
      </c>
    </row>
    <row r="19" spans="1:2" x14ac:dyDescent="0.25">
      <c r="A19" s="17">
        <v>46393</v>
      </c>
      <c r="B19" s="13" t="s">
        <v>25</v>
      </c>
    </row>
    <row r="20" spans="1:2" x14ac:dyDescent="0.25">
      <c r="A20" s="17">
        <v>46474</v>
      </c>
      <c r="B20" s="13" t="s">
        <v>26</v>
      </c>
    </row>
    <row r="21" spans="1:2" x14ac:dyDescent="0.25">
      <c r="A21" s="17">
        <v>46475</v>
      </c>
      <c r="B21" s="13" t="s">
        <v>27</v>
      </c>
    </row>
    <row r="22" spans="1:2" x14ac:dyDescent="0.25">
      <c r="A22" s="17">
        <v>46502</v>
      </c>
      <c r="B22" s="13" t="s">
        <v>28</v>
      </c>
    </row>
    <row r="23" spans="1:2" x14ac:dyDescent="0.25">
      <c r="A23" s="17">
        <v>46508</v>
      </c>
      <c r="B23" s="13" t="s">
        <v>29</v>
      </c>
    </row>
    <row r="24" spans="1:2" x14ac:dyDescent="0.25">
      <c r="A24" s="17">
        <v>46540</v>
      </c>
      <c r="B24" s="13" t="s">
        <v>30</v>
      </c>
    </row>
    <row r="25" spans="1:2" x14ac:dyDescent="0.25">
      <c r="A25" s="17">
        <v>46614</v>
      </c>
      <c r="B25" s="13" t="s">
        <v>31</v>
      </c>
    </row>
    <row r="26" spans="1:2" x14ac:dyDescent="0.25">
      <c r="A26" s="17">
        <v>46664</v>
      </c>
      <c r="B26" s="13" t="s">
        <v>32</v>
      </c>
    </row>
    <row r="27" spans="1:2" x14ac:dyDescent="0.25">
      <c r="A27" s="17">
        <v>46692</v>
      </c>
      <c r="B27" s="13" t="s">
        <v>33</v>
      </c>
    </row>
    <row r="28" spans="1:2" x14ac:dyDescent="0.25">
      <c r="A28" s="17">
        <v>46729</v>
      </c>
      <c r="B28" s="13" t="s">
        <v>34</v>
      </c>
    </row>
    <row r="29" spans="1:2" x14ac:dyDescent="0.25">
      <c r="A29" s="17">
        <v>46746</v>
      </c>
      <c r="B29" s="13" t="s">
        <v>35</v>
      </c>
    </row>
    <row r="30" spans="1:2" x14ac:dyDescent="0.25">
      <c r="A30" s="17">
        <v>46747</v>
      </c>
      <c r="B30" s="13" t="s">
        <v>36</v>
      </c>
    </row>
    <row r="31" spans="1:2" x14ac:dyDescent="0.25">
      <c r="A31" s="17">
        <v>46753</v>
      </c>
      <c r="B31" s="13" t="s">
        <v>24</v>
      </c>
    </row>
    <row r="32" spans="1:2" x14ac:dyDescent="0.25">
      <c r="A32" s="17">
        <v>46758</v>
      </c>
      <c r="B32" s="13" t="s">
        <v>25</v>
      </c>
    </row>
    <row r="33" spans="1:2" x14ac:dyDescent="0.25">
      <c r="A33" s="17">
        <v>46859</v>
      </c>
      <c r="B33" s="13" t="s">
        <v>26</v>
      </c>
    </row>
    <row r="34" spans="1:2" x14ac:dyDescent="0.25">
      <c r="A34" s="17">
        <v>46860</v>
      </c>
      <c r="B34" s="13" t="s">
        <v>27</v>
      </c>
    </row>
    <row r="35" spans="1:2" x14ac:dyDescent="0.25">
      <c r="A35" s="17">
        <v>46868</v>
      </c>
      <c r="B35" s="13" t="s">
        <v>28</v>
      </c>
    </row>
    <row r="36" spans="1:2" x14ac:dyDescent="0.25">
      <c r="A36" s="17">
        <v>46874</v>
      </c>
      <c r="B36" s="13" t="s">
        <v>29</v>
      </c>
    </row>
    <row r="37" spans="1:2" x14ac:dyDescent="0.25">
      <c r="A37" s="17">
        <v>46906</v>
      </c>
      <c r="B37" s="13" t="s">
        <v>30</v>
      </c>
    </row>
    <row r="38" spans="1:2" x14ac:dyDescent="0.25">
      <c r="A38" s="17">
        <v>46980</v>
      </c>
      <c r="B38" s="13" t="s">
        <v>31</v>
      </c>
    </row>
    <row r="39" spans="1:2" x14ac:dyDescent="0.25">
      <c r="A39" s="17">
        <v>47030</v>
      </c>
      <c r="B39" s="13" t="s">
        <v>32</v>
      </c>
    </row>
    <row r="40" spans="1:2" x14ac:dyDescent="0.25">
      <c r="A40" s="17">
        <v>47058</v>
      </c>
      <c r="B40" s="13" t="s">
        <v>33</v>
      </c>
    </row>
    <row r="41" spans="1:2" x14ac:dyDescent="0.25">
      <c r="A41" s="17">
        <v>47095</v>
      </c>
      <c r="B41" s="13" t="s">
        <v>34</v>
      </c>
    </row>
    <row r="42" spans="1:2" x14ac:dyDescent="0.25">
      <c r="A42" s="17">
        <v>47112</v>
      </c>
      <c r="B42" s="13" t="s">
        <v>35</v>
      </c>
    </row>
    <row r="43" spans="1:2" x14ac:dyDescent="0.25">
      <c r="A43" s="17">
        <v>47113</v>
      </c>
      <c r="B43" s="13" t="s">
        <v>36</v>
      </c>
    </row>
    <row r="44" spans="1:2" x14ac:dyDescent="0.25">
      <c r="A44" s="17">
        <v>47119</v>
      </c>
      <c r="B44" s="13" t="s">
        <v>24</v>
      </c>
    </row>
    <row r="45" spans="1:2" x14ac:dyDescent="0.25">
      <c r="A45" s="17">
        <v>47124</v>
      </c>
      <c r="B45" s="13" t="s">
        <v>25</v>
      </c>
    </row>
    <row r="46" spans="1:2" x14ac:dyDescent="0.25">
      <c r="A46" s="17">
        <v>47209</v>
      </c>
      <c r="B46" s="13" t="s">
        <v>26</v>
      </c>
    </row>
    <row r="47" spans="1:2" x14ac:dyDescent="0.25">
      <c r="A47" s="17">
        <v>47210</v>
      </c>
      <c r="B47" s="13" t="s">
        <v>27</v>
      </c>
    </row>
    <row r="48" spans="1:2" x14ac:dyDescent="0.25">
      <c r="A48" s="17">
        <v>47233</v>
      </c>
      <c r="B48" s="13" t="s">
        <v>28</v>
      </c>
    </row>
    <row r="49" spans="1:2" x14ac:dyDescent="0.25">
      <c r="A49" s="17">
        <v>47239</v>
      </c>
      <c r="B49" s="13" t="s">
        <v>29</v>
      </c>
    </row>
    <row r="50" spans="1:2" x14ac:dyDescent="0.25">
      <c r="A50" s="17">
        <v>47271</v>
      </c>
      <c r="B50" s="13" t="s">
        <v>30</v>
      </c>
    </row>
    <row r="51" spans="1:2" x14ac:dyDescent="0.25">
      <c r="A51" s="17">
        <v>47345</v>
      </c>
      <c r="B51" s="13" t="s">
        <v>31</v>
      </c>
    </row>
    <row r="52" spans="1:2" x14ac:dyDescent="0.25">
      <c r="A52" s="17">
        <v>47395</v>
      </c>
      <c r="B52" s="13" t="s">
        <v>32</v>
      </c>
    </row>
    <row r="53" spans="1:2" x14ac:dyDescent="0.25">
      <c r="A53" s="17">
        <v>47423</v>
      </c>
      <c r="B53" s="13" t="s">
        <v>33</v>
      </c>
    </row>
    <row r="54" spans="1:2" x14ac:dyDescent="0.25">
      <c r="A54" s="17">
        <v>47460</v>
      </c>
      <c r="B54" s="13" t="s">
        <v>34</v>
      </c>
    </row>
    <row r="55" spans="1:2" x14ac:dyDescent="0.25">
      <c r="A55" s="17">
        <v>47477</v>
      </c>
      <c r="B55" s="13" t="s">
        <v>35</v>
      </c>
    </row>
    <row r="56" spans="1:2" x14ac:dyDescent="0.25">
      <c r="A56" s="17">
        <v>47478</v>
      </c>
      <c r="B56" s="13" t="s">
        <v>36</v>
      </c>
    </row>
    <row r="57" spans="1:2" x14ac:dyDescent="0.25">
      <c r="A57" s="17"/>
      <c r="B57" s="13"/>
    </row>
    <row r="58" spans="1:2" x14ac:dyDescent="0.25">
      <c r="A58" s="17"/>
      <c r="B58" s="13"/>
    </row>
    <row r="59" spans="1:2" x14ac:dyDescent="0.25">
      <c r="A59" s="17"/>
      <c r="B59" s="13"/>
    </row>
    <row r="60" spans="1:2" x14ac:dyDescent="0.25">
      <c r="A60" s="17"/>
      <c r="B60" s="13"/>
    </row>
    <row r="61" spans="1:2" x14ac:dyDescent="0.25">
      <c r="A61" s="17"/>
      <c r="B61" s="13"/>
    </row>
    <row r="62" spans="1:2" x14ac:dyDescent="0.25">
      <c r="A62" s="17"/>
      <c r="B62" s="13"/>
    </row>
    <row r="63" spans="1:2" x14ac:dyDescent="0.25">
      <c r="A63" s="17"/>
      <c r="B63" s="13"/>
    </row>
    <row r="64" spans="1:2" x14ac:dyDescent="0.25">
      <c r="A64" s="17"/>
      <c r="B64" s="13"/>
    </row>
    <row r="65" spans="1:2" x14ac:dyDescent="0.25">
      <c r="A65" s="17"/>
      <c r="B65" s="13"/>
    </row>
    <row r="66" spans="1:2" x14ac:dyDescent="0.25">
      <c r="A66" s="17"/>
      <c r="B66" s="13"/>
    </row>
    <row r="67" spans="1:2" x14ac:dyDescent="0.25">
      <c r="A67" s="17"/>
      <c r="B67" s="13"/>
    </row>
    <row r="68" spans="1:2" x14ac:dyDescent="0.25">
      <c r="A68" s="17"/>
      <c r="B68" s="13"/>
    </row>
    <row r="69" spans="1:2" x14ac:dyDescent="0.25">
      <c r="A69" s="17"/>
      <c r="B69" s="13"/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  <row r="81" spans="1:2" x14ac:dyDescent="0.25">
      <c r="A81" s="17"/>
      <c r="B81" s="13"/>
    </row>
    <row r="82" spans="1:2" x14ac:dyDescent="0.25">
      <c r="A82" s="17"/>
      <c r="B82" s="13"/>
    </row>
    <row r="83" spans="1:2" x14ac:dyDescent="0.25">
      <c r="A83" s="17"/>
      <c r="B83" s="13"/>
    </row>
    <row r="84" spans="1:2" x14ac:dyDescent="0.25">
      <c r="A84" s="17"/>
      <c r="B84" s="13"/>
    </row>
    <row r="85" spans="1:2" x14ac:dyDescent="0.25">
      <c r="A85" s="17"/>
      <c r="B85" s="13"/>
    </row>
    <row r="86" spans="1:2" x14ac:dyDescent="0.25">
      <c r="A86" s="17"/>
      <c r="B86" s="13"/>
    </row>
    <row r="87" spans="1:2" x14ac:dyDescent="0.25">
      <c r="A87" s="17"/>
      <c r="B87" s="13"/>
    </row>
    <row r="88" spans="1:2" x14ac:dyDescent="0.25">
      <c r="A88" s="17"/>
      <c r="B88" s="13"/>
    </row>
    <row r="89" spans="1:2" x14ac:dyDescent="0.25">
      <c r="A89" s="17"/>
      <c r="B89" s="13"/>
    </row>
    <row r="90" spans="1:2" x14ac:dyDescent="0.25">
      <c r="A90" s="17"/>
      <c r="B90" s="13"/>
    </row>
    <row r="91" spans="1:2" x14ac:dyDescent="0.25">
      <c r="A91" s="17"/>
      <c r="B91" s="13"/>
    </row>
    <row r="92" spans="1:2" x14ac:dyDescent="0.25">
      <c r="A92" s="17"/>
      <c r="B92" s="13"/>
    </row>
    <row r="93" spans="1:2" x14ac:dyDescent="0.25">
      <c r="A93" s="17"/>
      <c r="B93" s="13"/>
    </row>
    <row r="94" spans="1:2" x14ac:dyDescent="0.25">
      <c r="A94" s="17"/>
      <c r="B94" s="13"/>
    </row>
    <row r="95" spans="1:2" x14ac:dyDescent="0.25">
      <c r="A95" s="17"/>
      <c r="B95" s="13"/>
    </row>
    <row r="96" spans="1:2" x14ac:dyDescent="0.25">
      <c r="A96" s="17"/>
      <c r="B96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39</v>
      </c>
      <c r="C4" s="16" t="s">
        <v>40</v>
      </c>
      <c r="D4" s="16" t="s">
        <v>41</v>
      </c>
      <c r="E4" s="16" t="s">
        <v>42</v>
      </c>
      <c r="F4" s="16" t="s">
        <v>43</v>
      </c>
      <c r="G4" s="16" t="s">
        <v>44</v>
      </c>
      <c r="H4" s="16" t="s">
        <v>45</v>
      </c>
      <c r="I4" s="16" t="s">
        <v>46</v>
      </c>
      <c r="J4" s="16" t="s">
        <v>47</v>
      </c>
      <c r="K4" s="16" t="s">
        <v>48</v>
      </c>
      <c r="L4" s="16" t="s">
        <v>49</v>
      </c>
      <c r="M4" s="16" t="s">
        <v>50</v>
      </c>
    </row>
    <row r="5" spans="1:13" x14ac:dyDescent="0.25">
      <c r="A5" s="18">
        <f>IF(YEAR(DATE('Impostazioni'!$B$5,1,1)+0)='Impostazioni'!$B$5,DATE('Impostazioni'!$B$5,1,1)+0,"")</f>
        <v>46388</v>
      </c>
      <c r="B5" s="19">
        <f>A5</f>
        <v>46388</v>
      </c>
      <c r="C5" s="20" t="str">
        <f>IF(A5="","",IF(COUNTIF('Festività'!$A$5:$A$96,A5)&gt;0,"Festivo",IF(WEEKDAY(A5,2)&gt;5,"Weekend","Lavorativo")))</f>
        <v>Festivo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IF(C5="Lavorativo",'Impostazioni'!$B$6,0)</f>
        <v>0</v>
      </c>
      <c r="J5" s="22">
        <f>H5+IF(OR(G5="Ferie",G5="Malattia",G5="Visita medica",G5="Riposo compensativo",G5="Trasferta"),I5,IF(G5="Mezza giornata di ferie",I5/2,0))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IF(YEAR(DATE('Impostazioni'!$B$5,1,1)+1)='Impostazioni'!$B$5,DATE('Impostazioni'!$B$5,1,1)+1,"")</f>
        <v>46389</v>
      </c>
      <c r="B6" s="19">
        <f>A6</f>
        <v>46389</v>
      </c>
      <c r="C6" s="20" t="str">
        <f>IF(A6="","",IF(COUNTIF('Festività'!$A$5:$A$96,A6)&gt;0,"Festivo",IF(WEEKDAY(A6,2)&gt;5,"Weekend","Lavorativo")))</f>
        <v>Weekend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IF(C6="Lavorativo",'Impostazioni'!$B$6,0)</f>
        <v>0</v>
      </c>
      <c r="J6" s="22">
        <f>H6+IF(OR(G6="Ferie",G6="Malattia",G6="Visita medica",G6="Riposo compensativo",G6="Trasferta"),I6,IF(G6="Mezza giornata di ferie",I6/2,0))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IF(YEAR(DATE('Impostazioni'!$B$5,1,1)+2)='Impostazioni'!$B$5,DATE('Impostazioni'!$B$5,1,1)+2,"")</f>
        <v>46390</v>
      </c>
      <c r="B7" s="19">
        <f>A7</f>
        <v>46390</v>
      </c>
      <c r="C7" s="20" t="str">
        <f>IF(A7="","",IF(COUNTIF('Festività'!$A$5:$A$96,A7)&gt;0,"Festivo",IF(WEEKDAY(A7,2)&gt;5,"Weekend","Lavorativo")))</f>
        <v>Weekend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IF(C7="Lavorativo",'Impostazioni'!$B$6,0)</f>
        <v>0</v>
      </c>
      <c r="J7" s="22">
        <f>H7+IF(OR(G7="Ferie",G7="Malattia",G7="Visita medica",G7="Riposo compensativo",G7="Trasferta"),I7,IF(G7="Mezza giornata di ferie",I7/2,0))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IF(YEAR(DATE('Impostazioni'!$B$5,1,1)+3)='Impostazioni'!$B$5,DATE('Impostazioni'!$B$5,1,1)+3,"")</f>
        <v>46391</v>
      </c>
      <c r="B8" s="19">
        <f>A8</f>
        <v>46391</v>
      </c>
      <c r="C8" s="20" t="str">
        <f>IF(A8="","",IF(COUNTIF('Festività'!$A$5:$A$96,A8)&gt;0,"Festivo",IF(WEEKDAY(A8,2)&gt;5,"Weekend","Lavorativo")))</f>
        <v>Lavorativo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IF(C8="Lavorativo",'Impostazioni'!$B$6,0)</f>
        <v>8</v>
      </c>
      <c r="J8" s="22">
        <f>H8+IF(OR(G8="Ferie",G8="Malattia",G8="Visita medica",G8="Riposo compensativo",G8="Trasferta"),I8,IF(G8="Mezza giornata di ferie",I8/2,0))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IF(YEAR(DATE('Impostazioni'!$B$5,1,1)+4)='Impostazioni'!$B$5,DATE('Impostazioni'!$B$5,1,1)+4,"")</f>
        <v>46392</v>
      </c>
      <c r="B9" s="19">
        <f>A9</f>
        <v>46392</v>
      </c>
      <c r="C9" s="20" t="str">
        <f>IF(A9="","",IF(COUNTIF('Festività'!$A$5:$A$96,A9)&gt;0,"Festivo",IF(WEEKDAY(A9,2)&gt;5,"Weekend","Lavorativo")))</f>
        <v>Lavorativo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IF(C9="Lavorativo",'Impostazioni'!$B$6,0)</f>
        <v>8</v>
      </c>
      <c r="J9" s="22">
        <f>H9+IF(OR(G9="Ferie",G9="Malattia",G9="Visita medica",G9="Riposo compensativo",G9="Trasferta"),I9,IF(G9="Mezza giornata di ferie",I9/2,0))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IF(YEAR(DATE('Impostazioni'!$B$5,1,1)+5)='Impostazioni'!$B$5,DATE('Impostazioni'!$B$5,1,1)+5,"")</f>
        <v>46393</v>
      </c>
      <c r="B10" s="19">
        <f>A10</f>
        <v>46393</v>
      </c>
      <c r="C10" s="20" t="str">
        <f>IF(A10="","",IF(COUNTIF('Festività'!$A$5:$A$96,A10)&gt;0,"Festivo",IF(WEEKDAY(A10,2)&gt;5,"Weekend","Lavorativo")))</f>
        <v>Festivo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IF(C10="Lavorativo",'Impostazioni'!$B$6,0)</f>
        <v>0</v>
      </c>
      <c r="J10" s="22">
        <f>H10+IF(OR(G10="Ferie",G10="Malattia",G10="Visita medica",G10="Riposo compensativo",G10="Trasferta"),I10,IF(G10="Mezza giornata di ferie",I10/2,0))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IF(YEAR(DATE('Impostazioni'!$B$5,1,1)+6)='Impostazioni'!$B$5,DATE('Impostazioni'!$B$5,1,1)+6,"")</f>
        <v>46394</v>
      </c>
      <c r="B11" s="19">
        <f>A11</f>
        <v>46394</v>
      </c>
      <c r="C11" s="20" t="str">
        <f>IF(A11="","",IF(COUNTIF('Festività'!$A$5:$A$96,A11)&gt;0,"Festivo",IF(WEEKDAY(A11,2)&gt;5,"Weekend","Lavorativo")))</f>
        <v>Lavorativo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IF(C11="Lavorativo",'Impostazioni'!$B$6,0)</f>
        <v>8</v>
      </c>
      <c r="J11" s="22">
        <f>H11+IF(OR(G11="Ferie",G11="Malattia",G11="Visita medica",G11="Riposo compensativo",G11="Trasferta"),I11,IF(G11="Mezza giornata di ferie",I11/2,0))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IF(YEAR(DATE('Impostazioni'!$B$5,1,1)+7)='Impostazioni'!$B$5,DATE('Impostazioni'!$B$5,1,1)+7,"")</f>
        <v>46395</v>
      </c>
      <c r="B12" s="19">
        <f>A12</f>
        <v>46395</v>
      </c>
      <c r="C12" s="20" t="str">
        <f>IF(A12="","",IF(COUNTIF('Festività'!$A$5:$A$96,A12)&gt;0,"Festivo",IF(WEEKDAY(A12,2)&gt;5,"Weekend","Lavorativo")))</f>
        <v>Lavorativo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IF(C12="Lavorativo",'Impostazioni'!$B$6,0)</f>
        <v>8</v>
      </c>
      <c r="J12" s="22">
        <f>H12+IF(OR(G12="Ferie",G12="Malattia",G12="Visita medica",G12="Riposo compensativo",G12="Trasferta"),I12,IF(G12="Mezza giornata di ferie",I12/2,0))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IF(YEAR(DATE('Impostazioni'!$B$5,1,1)+8)='Impostazioni'!$B$5,DATE('Impostazioni'!$B$5,1,1)+8,"")</f>
        <v>46396</v>
      </c>
      <c r="B13" s="19">
        <f>A13</f>
        <v>46396</v>
      </c>
      <c r="C13" s="20" t="str">
        <f>IF(A13="","",IF(COUNTIF('Festività'!$A$5:$A$96,A13)&gt;0,"Festivo",IF(WEEKDAY(A13,2)&gt;5,"Weekend","Lavorativo")))</f>
        <v>Weekend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IF(C13="Lavorativo",'Impostazioni'!$B$6,0)</f>
        <v>0</v>
      </c>
      <c r="J13" s="22">
        <f>H13+IF(OR(G13="Ferie",G13="Malattia",G13="Visita medica",G13="Riposo compensativo",G13="Trasferta"),I13,IF(G13="Mezza giornata di ferie",I13/2,0))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IF(YEAR(DATE('Impostazioni'!$B$5,1,1)+9)='Impostazioni'!$B$5,DATE('Impostazioni'!$B$5,1,1)+9,"")</f>
        <v>46397</v>
      </c>
      <c r="B14" s="19">
        <f>A14</f>
        <v>46397</v>
      </c>
      <c r="C14" s="20" t="str">
        <f>IF(A14="","",IF(COUNTIF('Festività'!$A$5:$A$96,A14)&gt;0,"Festivo",IF(WEEKDAY(A14,2)&gt;5,"Weekend","Lavorativo")))</f>
        <v>Weekend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IF(C14="Lavorativo",'Impostazioni'!$B$6,0)</f>
        <v>0</v>
      </c>
      <c r="J14" s="22">
        <f>H14+IF(OR(G14="Ferie",G14="Malattia",G14="Visita medica",G14="Riposo compensativo",G14="Trasferta"),I14,IF(G14="Mezza giornata di ferie",I14/2,0))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IF(YEAR(DATE('Impostazioni'!$B$5,1,1)+10)='Impostazioni'!$B$5,DATE('Impostazioni'!$B$5,1,1)+10,"")</f>
        <v>46398</v>
      </c>
      <c r="B15" s="19">
        <f>A15</f>
        <v>46398</v>
      </c>
      <c r="C15" s="20" t="str">
        <f>IF(A15="","",IF(COUNTIF('Festività'!$A$5:$A$96,A15)&gt;0,"Festivo",IF(WEEKDAY(A15,2)&gt;5,"Weekend","Lavorativo")))</f>
        <v>Lavorativo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IF(C15="Lavorativo",'Impostazioni'!$B$6,0)</f>
        <v>8</v>
      </c>
      <c r="J15" s="22">
        <f>H15+IF(OR(G15="Ferie",G15="Malattia",G15="Visita medica",G15="Riposo compensativo",G15="Trasferta"),I15,IF(G15="Mezza giornata di ferie",I15/2,0))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IF(YEAR(DATE('Impostazioni'!$B$5,1,1)+11)='Impostazioni'!$B$5,DATE('Impostazioni'!$B$5,1,1)+11,"")</f>
        <v>46399</v>
      </c>
      <c r="B16" s="19">
        <f>A16</f>
        <v>46399</v>
      </c>
      <c r="C16" s="20" t="str">
        <f>IF(A16="","",IF(COUNTIF('Festività'!$A$5:$A$96,A16)&gt;0,"Festivo",IF(WEEKDAY(A16,2)&gt;5,"Weekend","Lavorativo")))</f>
        <v>Lavorativo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IF(C16="Lavorativo",'Impostazioni'!$B$6,0)</f>
        <v>8</v>
      </c>
      <c r="J16" s="22">
        <f>H16+IF(OR(G16="Ferie",G16="Malattia",G16="Visita medica",G16="Riposo compensativo",G16="Trasferta"),I16,IF(G16="Mezza giornata di ferie",I16/2,0))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IF(YEAR(DATE('Impostazioni'!$B$5,1,1)+12)='Impostazioni'!$B$5,DATE('Impostazioni'!$B$5,1,1)+12,"")</f>
        <v>46400</v>
      </c>
      <c r="B17" s="19">
        <f>A17</f>
        <v>46400</v>
      </c>
      <c r="C17" s="20" t="str">
        <f>IF(A17="","",IF(COUNTIF('Festività'!$A$5:$A$96,A17)&gt;0,"Festivo",IF(WEEKDAY(A17,2)&gt;5,"Weekend","Lavorativo")))</f>
        <v>Lavorativo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IF(C17="Lavorativo",'Impostazioni'!$B$6,0)</f>
        <v>8</v>
      </c>
      <c r="J17" s="22">
        <f>H17+IF(OR(G17="Ferie",G17="Malattia",G17="Visita medica",G17="Riposo compensativo",G17="Trasferta"),I17,IF(G17="Mezza giornata di ferie",I17/2,0))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IF(YEAR(DATE('Impostazioni'!$B$5,1,1)+13)='Impostazioni'!$B$5,DATE('Impostazioni'!$B$5,1,1)+13,"")</f>
        <v>46401</v>
      </c>
      <c r="B18" s="19">
        <f>A18</f>
        <v>46401</v>
      </c>
      <c r="C18" s="20" t="str">
        <f>IF(A18="","",IF(COUNTIF('Festività'!$A$5:$A$96,A18)&gt;0,"Festivo",IF(WEEKDAY(A18,2)&gt;5,"Weekend","Lavorativo")))</f>
        <v>Lavorativo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IF(C18="Lavorativo",'Impostazioni'!$B$6,0)</f>
        <v>8</v>
      </c>
      <c r="J18" s="22">
        <f>H18+IF(OR(G18="Ferie",G18="Malattia",G18="Visita medica",G18="Riposo compensativo",G18="Trasferta"),I18,IF(G18="Mezza giornata di ferie",I18/2,0))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IF(YEAR(DATE('Impostazioni'!$B$5,1,1)+14)='Impostazioni'!$B$5,DATE('Impostazioni'!$B$5,1,1)+14,"")</f>
        <v>46402</v>
      </c>
      <c r="B19" s="19">
        <f>A19</f>
        <v>46402</v>
      </c>
      <c r="C19" s="20" t="str">
        <f>IF(A19="","",IF(COUNTIF('Festività'!$A$5:$A$96,A19)&gt;0,"Festivo",IF(WEEKDAY(A19,2)&gt;5,"Weekend","Lavorativo")))</f>
        <v>Lavorativo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IF(C19="Lavorativo",'Impostazioni'!$B$6,0)</f>
        <v>8</v>
      </c>
      <c r="J19" s="22">
        <f>H19+IF(OR(G19="Ferie",G19="Malattia",G19="Visita medica",G19="Riposo compensativo",G19="Trasferta"),I19,IF(G19="Mezza giornata di ferie",I19/2,0))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IF(YEAR(DATE('Impostazioni'!$B$5,1,1)+15)='Impostazioni'!$B$5,DATE('Impostazioni'!$B$5,1,1)+15,"")</f>
        <v>46403</v>
      </c>
      <c r="B20" s="19">
        <f>A20</f>
        <v>46403</v>
      </c>
      <c r="C20" s="20" t="str">
        <f>IF(A20="","",IF(COUNTIF('Festività'!$A$5:$A$96,A20)&gt;0,"Festivo",IF(WEEKDAY(A20,2)&gt;5,"Weekend","Lavorativo")))</f>
        <v>Weekend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IF(C20="Lavorativo",'Impostazioni'!$B$6,0)</f>
        <v>0</v>
      </c>
      <c r="J20" s="22">
        <f>H20+IF(OR(G20="Ferie",G20="Malattia",G20="Visita medica",G20="Riposo compensativo",G20="Trasferta"),I20,IF(G20="Mezza giornata di ferie",I20/2,0))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IF(YEAR(DATE('Impostazioni'!$B$5,1,1)+16)='Impostazioni'!$B$5,DATE('Impostazioni'!$B$5,1,1)+16,"")</f>
        <v>46404</v>
      </c>
      <c r="B21" s="19">
        <f>A21</f>
        <v>46404</v>
      </c>
      <c r="C21" s="20" t="str">
        <f>IF(A21="","",IF(COUNTIF('Festività'!$A$5:$A$96,A21)&gt;0,"Festivo",IF(WEEKDAY(A21,2)&gt;5,"Weekend","Lavorativo")))</f>
        <v>Weekend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IF(C21="Lavorativo",'Impostazioni'!$B$6,0)</f>
        <v>0</v>
      </c>
      <c r="J21" s="22">
        <f>H21+IF(OR(G21="Ferie",G21="Malattia",G21="Visita medica",G21="Riposo compensativo",G21="Trasferta"),I21,IF(G21="Mezza giornata di ferie",I21/2,0))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IF(YEAR(DATE('Impostazioni'!$B$5,1,1)+17)='Impostazioni'!$B$5,DATE('Impostazioni'!$B$5,1,1)+17,"")</f>
        <v>46405</v>
      </c>
      <c r="B22" s="19">
        <f>A22</f>
        <v>46405</v>
      </c>
      <c r="C22" s="20" t="str">
        <f>IF(A22="","",IF(COUNTIF('Festività'!$A$5:$A$96,A22)&gt;0,"Festivo",IF(WEEKDAY(A22,2)&gt;5,"Weekend","Lavorativo")))</f>
        <v>Lavorativo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IF(C22="Lavorativo",'Impostazioni'!$B$6,0)</f>
        <v>8</v>
      </c>
      <c r="J22" s="22">
        <f>H22+IF(OR(G22="Ferie",G22="Malattia",G22="Visita medica",G22="Riposo compensativo",G22="Trasferta"),I22,IF(G22="Mezza giornata di ferie",I22/2,0))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IF(YEAR(DATE('Impostazioni'!$B$5,1,1)+18)='Impostazioni'!$B$5,DATE('Impostazioni'!$B$5,1,1)+18,"")</f>
        <v>46406</v>
      </c>
      <c r="B23" s="19">
        <f>A23</f>
        <v>46406</v>
      </c>
      <c r="C23" s="20" t="str">
        <f>IF(A23="","",IF(COUNTIF('Festività'!$A$5:$A$96,A23)&gt;0,"Festivo",IF(WEEKDAY(A23,2)&gt;5,"Weekend","Lavorativo")))</f>
        <v>Lavorativo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IF(C23="Lavorativo",'Impostazioni'!$B$6,0)</f>
        <v>8</v>
      </c>
      <c r="J23" s="22">
        <f>H23+IF(OR(G23="Ferie",G23="Malattia",G23="Visita medica",G23="Riposo compensativo",G23="Trasferta"),I23,IF(G23="Mezza giornata di ferie",I23/2,0))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IF(YEAR(DATE('Impostazioni'!$B$5,1,1)+19)='Impostazioni'!$B$5,DATE('Impostazioni'!$B$5,1,1)+19,"")</f>
        <v>46407</v>
      </c>
      <c r="B24" s="19">
        <f>A24</f>
        <v>46407</v>
      </c>
      <c r="C24" s="20" t="str">
        <f>IF(A24="","",IF(COUNTIF('Festività'!$A$5:$A$96,A24)&gt;0,"Festivo",IF(WEEKDAY(A24,2)&gt;5,"Weekend","Lavorativo")))</f>
        <v>Lavorativo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IF(C24="Lavorativo",'Impostazioni'!$B$6,0)</f>
        <v>8</v>
      </c>
      <c r="J24" s="22">
        <f>H24+IF(OR(G24="Ferie",G24="Malattia",G24="Visita medica",G24="Riposo compensativo",G24="Trasferta"),I24,IF(G24="Mezza giornata di ferie",I24/2,0))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IF(YEAR(DATE('Impostazioni'!$B$5,1,1)+20)='Impostazioni'!$B$5,DATE('Impostazioni'!$B$5,1,1)+20,"")</f>
        <v>46408</v>
      </c>
      <c r="B25" s="19">
        <f>A25</f>
        <v>46408</v>
      </c>
      <c r="C25" s="20" t="str">
        <f>IF(A25="","",IF(COUNTIF('Festività'!$A$5:$A$96,A25)&gt;0,"Festivo",IF(WEEKDAY(A25,2)&gt;5,"Weekend","Lavorativo")))</f>
        <v>Lavorativo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IF(C25="Lavorativo",'Impostazioni'!$B$6,0)</f>
        <v>8</v>
      </c>
      <c r="J25" s="22">
        <f>H25+IF(OR(G25="Ferie",G25="Malattia",G25="Visita medica",G25="Riposo compensativo",G25="Trasferta"),I25,IF(G25="Mezza giornata di ferie",I25/2,0))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IF(YEAR(DATE('Impostazioni'!$B$5,1,1)+21)='Impostazioni'!$B$5,DATE('Impostazioni'!$B$5,1,1)+21,"")</f>
        <v>46409</v>
      </c>
      <c r="B26" s="19">
        <f>A26</f>
        <v>46409</v>
      </c>
      <c r="C26" s="20" t="str">
        <f>IF(A26="","",IF(COUNTIF('Festività'!$A$5:$A$96,A26)&gt;0,"Festivo",IF(WEEKDAY(A26,2)&gt;5,"Weekend","Lavorativo")))</f>
        <v>Lavorativo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IF(C26="Lavorativo",'Impostazioni'!$B$6,0)</f>
        <v>8</v>
      </c>
      <c r="J26" s="22">
        <f>H26+IF(OR(G26="Ferie",G26="Malattia",G26="Visita medica",G26="Riposo compensativo",G26="Trasferta"),I26,IF(G26="Mezza giornata di ferie",I26/2,0))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IF(YEAR(DATE('Impostazioni'!$B$5,1,1)+22)='Impostazioni'!$B$5,DATE('Impostazioni'!$B$5,1,1)+22,"")</f>
        <v>46410</v>
      </c>
      <c r="B27" s="19">
        <f>A27</f>
        <v>46410</v>
      </c>
      <c r="C27" s="20" t="str">
        <f>IF(A27="","",IF(COUNTIF('Festività'!$A$5:$A$96,A27)&gt;0,"Festivo",IF(WEEKDAY(A27,2)&gt;5,"Weekend","Lavorativo")))</f>
        <v>Weekend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IF(C27="Lavorativo",'Impostazioni'!$B$6,0)</f>
        <v>0</v>
      </c>
      <c r="J27" s="22">
        <f>H27+IF(OR(G27="Ferie",G27="Malattia",G27="Visita medica",G27="Riposo compensativo",G27="Trasferta"),I27,IF(G27="Mezza giornata di ferie",I27/2,0))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IF(YEAR(DATE('Impostazioni'!$B$5,1,1)+23)='Impostazioni'!$B$5,DATE('Impostazioni'!$B$5,1,1)+23,"")</f>
        <v>46411</v>
      </c>
      <c r="B28" s="19">
        <f>A28</f>
        <v>46411</v>
      </c>
      <c r="C28" s="20" t="str">
        <f>IF(A28="","",IF(COUNTIF('Festività'!$A$5:$A$96,A28)&gt;0,"Festivo",IF(WEEKDAY(A28,2)&gt;5,"Weekend","Lavorativo")))</f>
        <v>Weekend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IF(C28="Lavorativo",'Impostazioni'!$B$6,0)</f>
        <v>0</v>
      </c>
      <c r="J28" s="22">
        <f>H28+IF(OR(G28="Ferie",G28="Malattia",G28="Visita medica",G28="Riposo compensativo",G28="Trasferta"),I28,IF(G28="Mezza giornata di ferie",I28/2,0))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IF(YEAR(DATE('Impostazioni'!$B$5,1,1)+24)='Impostazioni'!$B$5,DATE('Impostazioni'!$B$5,1,1)+24,"")</f>
        <v>46412</v>
      </c>
      <c r="B29" s="19">
        <f>A29</f>
        <v>46412</v>
      </c>
      <c r="C29" s="20" t="str">
        <f>IF(A29="","",IF(COUNTIF('Festività'!$A$5:$A$96,A29)&gt;0,"Festivo",IF(WEEKDAY(A29,2)&gt;5,"Weekend","Lavorativo")))</f>
        <v>Lavorativo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IF(C29="Lavorativo",'Impostazioni'!$B$6,0)</f>
        <v>8</v>
      </c>
      <c r="J29" s="22">
        <f>H29+IF(OR(G29="Ferie",G29="Malattia",G29="Visita medica",G29="Riposo compensativo",G29="Trasferta"),I29,IF(G29="Mezza giornata di ferie",I29/2,0))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IF(YEAR(DATE('Impostazioni'!$B$5,1,1)+25)='Impostazioni'!$B$5,DATE('Impostazioni'!$B$5,1,1)+25,"")</f>
        <v>46413</v>
      </c>
      <c r="B30" s="19">
        <f>A30</f>
        <v>46413</v>
      </c>
      <c r="C30" s="20" t="str">
        <f>IF(A30="","",IF(COUNTIF('Festività'!$A$5:$A$96,A30)&gt;0,"Festivo",IF(WEEKDAY(A30,2)&gt;5,"Weekend","Lavorativo")))</f>
        <v>Lavorativo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IF(C30="Lavorativo",'Impostazioni'!$B$6,0)</f>
        <v>8</v>
      </c>
      <c r="J30" s="22">
        <f>H30+IF(OR(G30="Ferie",G30="Malattia",G30="Visita medica",G30="Riposo compensativo",G30="Trasferta"),I30,IF(G30="Mezza giornata di ferie",I30/2,0))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IF(YEAR(DATE('Impostazioni'!$B$5,1,1)+26)='Impostazioni'!$B$5,DATE('Impostazioni'!$B$5,1,1)+26,"")</f>
        <v>46414</v>
      </c>
      <c r="B31" s="19">
        <f>A31</f>
        <v>46414</v>
      </c>
      <c r="C31" s="20" t="str">
        <f>IF(A31="","",IF(COUNTIF('Festività'!$A$5:$A$96,A31)&gt;0,"Festivo",IF(WEEKDAY(A31,2)&gt;5,"Weekend","Lavorativo")))</f>
        <v>Lavorativo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IF(C31="Lavorativo",'Impostazioni'!$B$6,0)</f>
        <v>8</v>
      </c>
      <c r="J31" s="22">
        <f>H31+IF(OR(G31="Ferie",G31="Malattia",G31="Visita medica",G31="Riposo compensativo",G31="Trasferta"),I31,IF(G31="Mezza giornata di ferie",I31/2,0))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IF(YEAR(DATE('Impostazioni'!$B$5,1,1)+27)='Impostazioni'!$B$5,DATE('Impostazioni'!$B$5,1,1)+27,"")</f>
        <v>46415</v>
      </c>
      <c r="B32" s="19">
        <f>A32</f>
        <v>46415</v>
      </c>
      <c r="C32" s="20" t="str">
        <f>IF(A32="","",IF(COUNTIF('Festività'!$A$5:$A$96,A32)&gt;0,"Festivo",IF(WEEKDAY(A32,2)&gt;5,"Weekend","Lavorativo")))</f>
        <v>Lavorativo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IF(C32="Lavorativo",'Impostazioni'!$B$6,0)</f>
        <v>8</v>
      </c>
      <c r="J32" s="22">
        <f>H32+IF(OR(G32="Ferie",G32="Malattia",G32="Visita medica",G32="Riposo compensativo",G32="Trasferta"),I32,IF(G32="Mezza giornata di ferie",I32/2,0))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IF(YEAR(DATE('Impostazioni'!$B$5,1,1)+28)='Impostazioni'!$B$5,DATE('Impostazioni'!$B$5,1,1)+28,"")</f>
        <v>46416</v>
      </c>
      <c r="B33" s="19">
        <f>A33</f>
        <v>46416</v>
      </c>
      <c r="C33" s="20" t="str">
        <f>IF(A33="","",IF(COUNTIF('Festività'!$A$5:$A$96,A33)&gt;0,"Festivo",IF(WEEKDAY(A33,2)&gt;5,"Weekend","Lavorativo")))</f>
        <v>Lavorativo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IF(C33="Lavorativo",'Impostazioni'!$B$6,0)</f>
        <v>8</v>
      </c>
      <c r="J33" s="22">
        <f>H33+IF(OR(G33="Ferie",G33="Malattia",G33="Visita medica",G33="Riposo compensativo",G33="Trasferta"),I33,IF(G33="Mezza giornata di ferie",I33/2,0))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IF(YEAR(DATE('Impostazioni'!$B$5,1,1)+29)='Impostazioni'!$B$5,DATE('Impostazioni'!$B$5,1,1)+29,"")</f>
        <v>46417</v>
      </c>
      <c r="B34" s="19">
        <f>A34</f>
        <v>46417</v>
      </c>
      <c r="C34" s="20" t="str">
        <f>IF(A34="","",IF(COUNTIF('Festività'!$A$5:$A$96,A34)&gt;0,"Festivo",IF(WEEKDAY(A34,2)&gt;5,"Weekend","Lavorativo")))</f>
        <v>Weekend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IF(C34="Lavorativo",'Impostazioni'!$B$6,0)</f>
        <v>0</v>
      </c>
      <c r="J34" s="22">
        <f>H34+IF(OR(G34="Ferie",G34="Malattia",G34="Visita medica",G34="Riposo compensativo",G34="Trasferta"),I34,IF(G34="Mezza giornata di ferie",I34/2,0))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IF(YEAR(DATE('Impostazioni'!$B$5,1,1)+30)='Impostazioni'!$B$5,DATE('Impostazioni'!$B$5,1,1)+30,"")</f>
        <v>46418</v>
      </c>
      <c r="B35" s="19">
        <f>A35</f>
        <v>46418</v>
      </c>
      <c r="C35" s="20" t="str">
        <f>IF(A35="","",IF(COUNTIF('Festività'!$A$5:$A$96,A35)&gt;0,"Festivo",IF(WEEKDAY(A35,2)&gt;5,"Weekend","Lavorativo")))</f>
        <v>Weekend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IF(C35="Lavorativo",'Impostazioni'!$B$6,0)</f>
        <v>0</v>
      </c>
      <c r="J35" s="22">
        <f>H35+IF(OR(G35="Ferie",G35="Malattia",G35="Visita medica",G35="Riposo compensativo",G35="Trasferta"),I35,IF(G35="Mezza giornata di ferie",I35/2,0))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IF(YEAR(DATE('Impostazioni'!$B$5,1,1)+31)='Impostazioni'!$B$5,DATE('Impostazioni'!$B$5,1,1)+31,"")</f>
        <v>46419</v>
      </c>
      <c r="B36" s="19">
        <f>A36</f>
        <v>46419</v>
      </c>
      <c r="C36" s="20" t="str">
        <f>IF(A36="","",IF(COUNTIF('Festività'!$A$5:$A$96,A36)&gt;0,"Festivo",IF(WEEKDAY(A36,2)&gt;5,"Weekend","Lavorativo")))</f>
        <v>Lavorativo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IF(C36="Lavorativo",'Impostazioni'!$B$6,0)</f>
        <v>8</v>
      </c>
      <c r="J36" s="22">
        <f>H36+IF(OR(G36="Ferie",G36="Malattia",G36="Visita medica",G36="Riposo compensativo",G36="Trasferta"),I36,IF(G36="Mezza giornata di ferie",I36/2,0))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IF(YEAR(DATE('Impostazioni'!$B$5,1,1)+32)='Impostazioni'!$B$5,DATE('Impostazioni'!$B$5,1,1)+32,"")</f>
        <v>46420</v>
      </c>
      <c r="B37" s="19">
        <f>A37</f>
        <v>46420</v>
      </c>
      <c r="C37" s="20" t="str">
        <f>IF(A37="","",IF(COUNTIF('Festività'!$A$5:$A$96,A37)&gt;0,"Festivo",IF(WEEKDAY(A37,2)&gt;5,"Weekend","Lavorativo")))</f>
        <v>Lavorativo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IF(C37="Lavorativo",'Impostazioni'!$B$6,0)</f>
        <v>8</v>
      </c>
      <c r="J37" s="22">
        <f>H37+IF(OR(G37="Ferie",G37="Malattia",G37="Visita medica",G37="Riposo compensativo",G37="Trasferta"),I37,IF(G37="Mezza giornata di ferie",I37/2,0))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IF(YEAR(DATE('Impostazioni'!$B$5,1,1)+33)='Impostazioni'!$B$5,DATE('Impostazioni'!$B$5,1,1)+33,"")</f>
        <v>46421</v>
      </c>
      <c r="B38" s="19">
        <f>A38</f>
        <v>46421</v>
      </c>
      <c r="C38" s="20" t="str">
        <f>IF(A38="","",IF(COUNTIF('Festività'!$A$5:$A$96,A38)&gt;0,"Festivo",IF(WEEKDAY(A38,2)&gt;5,"Weekend","Lavorativo")))</f>
        <v>Lavorativo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IF(C38="Lavorativo",'Impostazioni'!$B$6,0)</f>
        <v>8</v>
      </c>
      <c r="J38" s="22">
        <f>H38+IF(OR(G38="Ferie",G38="Malattia",G38="Visita medica",G38="Riposo compensativo",G38="Trasferta"),I38,IF(G38="Mezza giornata di ferie",I38/2,0))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IF(YEAR(DATE('Impostazioni'!$B$5,1,1)+34)='Impostazioni'!$B$5,DATE('Impostazioni'!$B$5,1,1)+34,"")</f>
        <v>46422</v>
      </c>
      <c r="B39" s="19">
        <f>A39</f>
        <v>46422</v>
      </c>
      <c r="C39" s="20" t="str">
        <f>IF(A39="","",IF(COUNTIF('Festività'!$A$5:$A$96,A39)&gt;0,"Festivo",IF(WEEKDAY(A39,2)&gt;5,"Weekend","Lavorativo")))</f>
        <v>Lavorativo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IF(C39="Lavorativo",'Impostazioni'!$B$6,0)</f>
        <v>8</v>
      </c>
      <c r="J39" s="22">
        <f>H39+IF(OR(G39="Ferie",G39="Malattia",G39="Visita medica",G39="Riposo compensativo",G39="Trasferta"),I39,IF(G39="Mezza giornata di ferie",I39/2,0))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IF(YEAR(DATE('Impostazioni'!$B$5,1,1)+35)='Impostazioni'!$B$5,DATE('Impostazioni'!$B$5,1,1)+35,"")</f>
        <v>46423</v>
      </c>
      <c r="B40" s="19">
        <f>A40</f>
        <v>46423</v>
      </c>
      <c r="C40" s="20" t="str">
        <f>IF(A40="","",IF(COUNTIF('Festività'!$A$5:$A$96,A40)&gt;0,"Festivo",IF(WEEKDAY(A40,2)&gt;5,"Weekend","Lavorativo")))</f>
        <v>Lavorativo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IF(C40="Lavorativo",'Impostazioni'!$B$6,0)</f>
        <v>8</v>
      </c>
      <c r="J40" s="22">
        <f>H40+IF(OR(G40="Ferie",G40="Malattia",G40="Visita medica",G40="Riposo compensativo",G40="Trasferta"),I40,IF(G40="Mezza giornata di ferie",I40/2,0))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IF(YEAR(DATE('Impostazioni'!$B$5,1,1)+36)='Impostazioni'!$B$5,DATE('Impostazioni'!$B$5,1,1)+36,"")</f>
        <v>46424</v>
      </c>
      <c r="B41" s="19">
        <f>A41</f>
        <v>46424</v>
      </c>
      <c r="C41" s="20" t="str">
        <f>IF(A41="","",IF(COUNTIF('Festività'!$A$5:$A$96,A41)&gt;0,"Festivo",IF(WEEKDAY(A41,2)&gt;5,"Weekend","Lavorativo")))</f>
        <v>Weekend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IF(C41="Lavorativo",'Impostazioni'!$B$6,0)</f>
        <v>0</v>
      </c>
      <c r="J41" s="22">
        <f>H41+IF(OR(G41="Ferie",G41="Malattia",G41="Visita medica",G41="Riposo compensativo",G41="Trasferta"),I41,IF(G41="Mezza giornata di ferie",I41/2,0))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IF(YEAR(DATE('Impostazioni'!$B$5,1,1)+37)='Impostazioni'!$B$5,DATE('Impostazioni'!$B$5,1,1)+37,"")</f>
        <v>46425</v>
      </c>
      <c r="B42" s="19">
        <f>A42</f>
        <v>46425</v>
      </c>
      <c r="C42" s="20" t="str">
        <f>IF(A42="","",IF(COUNTIF('Festività'!$A$5:$A$96,A42)&gt;0,"Festivo",IF(WEEKDAY(A42,2)&gt;5,"Weekend","Lavorativo")))</f>
        <v>Weekend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IF(C42="Lavorativo",'Impostazioni'!$B$6,0)</f>
        <v>0</v>
      </c>
      <c r="J42" s="22">
        <f>H42+IF(OR(G42="Ferie",G42="Malattia",G42="Visita medica",G42="Riposo compensativo",G42="Trasferta"),I42,IF(G42="Mezza giornata di ferie",I42/2,0))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IF(YEAR(DATE('Impostazioni'!$B$5,1,1)+38)='Impostazioni'!$B$5,DATE('Impostazioni'!$B$5,1,1)+38,"")</f>
        <v>46426</v>
      </c>
      <c r="B43" s="19">
        <f>A43</f>
        <v>46426</v>
      </c>
      <c r="C43" s="20" t="str">
        <f>IF(A43="","",IF(COUNTIF('Festività'!$A$5:$A$96,A43)&gt;0,"Festivo",IF(WEEKDAY(A43,2)&gt;5,"Weekend","Lavorativo")))</f>
        <v>Lavorativo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IF(C43="Lavorativo",'Impostazioni'!$B$6,0)</f>
        <v>8</v>
      </c>
      <c r="J43" s="22">
        <f>H43+IF(OR(G43="Ferie",G43="Malattia",G43="Visita medica",G43="Riposo compensativo",G43="Trasferta"),I43,IF(G43="Mezza giornata di ferie",I43/2,0))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IF(YEAR(DATE('Impostazioni'!$B$5,1,1)+39)='Impostazioni'!$B$5,DATE('Impostazioni'!$B$5,1,1)+39,"")</f>
        <v>46427</v>
      </c>
      <c r="B44" s="19">
        <f>A44</f>
        <v>46427</v>
      </c>
      <c r="C44" s="20" t="str">
        <f>IF(A44="","",IF(COUNTIF('Festività'!$A$5:$A$96,A44)&gt;0,"Festivo",IF(WEEKDAY(A44,2)&gt;5,"Weekend","Lavorativo")))</f>
        <v>Lavorativo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IF(C44="Lavorativo",'Impostazioni'!$B$6,0)</f>
        <v>8</v>
      </c>
      <c r="J44" s="22">
        <f>H44+IF(OR(G44="Ferie",G44="Malattia",G44="Visita medica",G44="Riposo compensativo",G44="Trasferta"),I44,IF(G44="Mezza giornata di ferie",I44/2,0))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IF(YEAR(DATE('Impostazioni'!$B$5,1,1)+40)='Impostazioni'!$B$5,DATE('Impostazioni'!$B$5,1,1)+40,"")</f>
        <v>46428</v>
      </c>
      <c r="B45" s="19">
        <f>A45</f>
        <v>46428</v>
      </c>
      <c r="C45" s="20" t="str">
        <f>IF(A45="","",IF(COUNTIF('Festività'!$A$5:$A$96,A45)&gt;0,"Festivo",IF(WEEKDAY(A45,2)&gt;5,"Weekend","Lavorativo")))</f>
        <v>Lavorativo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IF(C45="Lavorativo",'Impostazioni'!$B$6,0)</f>
        <v>8</v>
      </c>
      <c r="J45" s="22">
        <f>H45+IF(OR(G45="Ferie",G45="Malattia",G45="Visita medica",G45="Riposo compensativo",G45="Trasferta"),I45,IF(G45="Mezza giornata di ferie",I45/2,0))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IF(YEAR(DATE('Impostazioni'!$B$5,1,1)+41)='Impostazioni'!$B$5,DATE('Impostazioni'!$B$5,1,1)+41,"")</f>
        <v>46429</v>
      </c>
      <c r="B46" s="19">
        <f>A46</f>
        <v>46429</v>
      </c>
      <c r="C46" s="20" t="str">
        <f>IF(A46="","",IF(COUNTIF('Festività'!$A$5:$A$96,A46)&gt;0,"Festivo",IF(WEEKDAY(A46,2)&gt;5,"Weekend","Lavorativo")))</f>
        <v>Lavorativo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IF(C46="Lavorativo",'Impostazioni'!$B$6,0)</f>
        <v>8</v>
      </c>
      <c r="J46" s="22">
        <f>H46+IF(OR(G46="Ferie",G46="Malattia",G46="Visita medica",G46="Riposo compensativo",G46="Trasferta"),I46,IF(G46="Mezza giornata di ferie",I46/2,0))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IF(YEAR(DATE('Impostazioni'!$B$5,1,1)+42)='Impostazioni'!$B$5,DATE('Impostazioni'!$B$5,1,1)+42,"")</f>
        <v>46430</v>
      </c>
      <c r="B47" s="19">
        <f>A47</f>
        <v>46430</v>
      </c>
      <c r="C47" s="20" t="str">
        <f>IF(A47="","",IF(COUNTIF('Festività'!$A$5:$A$96,A47)&gt;0,"Festivo",IF(WEEKDAY(A47,2)&gt;5,"Weekend","Lavorativo")))</f>
        <v>Lavorativo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IF(C47="Lavorativo",'Impostazioni'!$B$6,0)</f>
        <v>8</v>
      </c>
      <c r="J47" s="22">
        <f>H47+IF(OR(G47="Ferie",G47="Malattia",G47="Visita medica",G47="Riposo compensativo",G47="Trasferta"),I47,IF(G47="Mezza giornata di ferie",I47/2,0))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IF(YEAR(DATE('Impostazioni'!$B$5,1,1)+43)='Impostazioni'!$B$5,DATE('Impostazioni'!$B$5,1,1)+43,"")</f>
        <v>46431</v>
      </c>
      <c r="B48" s="19">
        <f>A48</f>
        <v>46431</v>
      </c>
      <c r="C48" s="20" t="str">
        <f>IF(A48="","",IF(COUNTIF('Festività'!$A$5:$A$96,A48)&gt;0,"Festivo",IF(WEEKDAY(A48,2)&gt;5,"Weekend","Lavorativo")))</f>
        <v>Weekend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IF(C48="Lavorativo",'Impostazioni'!$B$6,0)</f>
        <v>0</v>
      </c>
      <c r="J48" s="22">
        <f>H48+IF(OR(G48="Ferie",G48="Malattia",G48="Visita medica",G48="Riposo compensativo",G48="Trasferta"),I48,IF(G48="Mezza giornata di ferie",I48/2,0))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IF(YEAR(DATE('Impostazioni'!$B$5,1,1)+44)='Impostazioni'!$B$5,DATE('Impostazioni'!$B$5,1,1)+44,"")</f>
        <v>46432</v>
      </c>
      <c r="B49" s="19">
        <f>A49</f>
        <v>46432</v>
      </c>
      <c r="C49" s="20" t="str">
        <f>IF(A49="","",IF(COUNTIF('Festività'!$A$5:$A$96,A49)&gt;0,"Festivo",IF(WEEKDAY(A49,2)&gt;5,"Weekend","Lavorativo")))</f>
        <v>Weekend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IF(C49="Lavorativo",'Impostazioni'!$B$6,0)</f>
        <v>0</v>
      </c>
      <c r="J49" s="22">
        <f>H49+IF(OR(G49="Ferie",G49="Malattia",G49="Visita medica",G49="Riposo compensativo",G49="Trasferta"),I49,IF(G49="Mezza giornata di ferie",I49/2,0))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IF(YEAR(DATE('Impostazioni'!$B$5,1,1)+45)='Impostazioni'!$B$5,DATE('Impostazioni'!$B$5,1,1)+45,"")</f>
        <v>46433</v>
      </c>
      <c r="B50" s="19">
        <f>A50</f>
        <v>46433</v>
      </c>
      <c r="C50" s="20" t="str">
        <f>IF(A50="","",IF(COUNTIF('Festività'!$A$5:$A$96,A50)&gt;0,"Festivo",IF(WEEKDAY(A50,2)&gt;5,"Weekend","Lavorativo")))</f>
        <v>Lavorativo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IF(C50="Lavorativo",'Impostazioni'!$B$6,0)</f>
        <v>8</v>
      </c>
      <c r="J50" s="22">
        <f>H50+IF(OR(G50="Ferie",G50="Malattia",G50="Visita medica",G50="Riposo compensativo",G50="Trasferta"),I50,IF(G50="Mezza giornata di ferie",I50/2,0))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IF(YEAR(DATE('Impostazioni'!$B$5,1,1)+46)='Impostazioni'!$B$5,DATE('Impostazioni'!$B$5,1,1)+46,"")</f>
        <v>46434</v>
      </c>
      <c r="B51" s="19">
        <f>A51</f>
        <v>46434</v>
      </c>
      <c r="C51" s="20" t="str">
        <f>IF(A51="","",IF(COUNTIF('Festività'!$A$5:$A$96,A51)&gt;0,"Festivo",IF(WEEKDAY(A51,2)&gt;5,"Weekend","Lavorativo")))</f>
        <v>Lavorativo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IF(C51="Lavorativo",'Impostazioni'!$B$6,0)</f>
        <v>8</v>
      </c>
      <c r="J51" s="22">
        <f>H51+IF(OR(G51="Ferie",G51="Malattia",G51="Visita medica",G51="Riposo compensativo",G51="Trasferta"),I51,IF(G51="Mezza giornata di ferie",I51/2,0))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IF(YEAR(DATE('Impostazioni'!$B$5,1,1)+47)='Impostazioni'!$B$5,DATE('Impostazioni'!$B$5,1,1)+47,"")</f>
        <v>46435</v>
      </c>
      <c r="B52" s="19">
        <f>A52</f>
        <v>46435</v>
      </c>
      <c r="C52" s="20" t="str">
        <f>IF(A52="","",IF(COUNTIF('Festività'!$A$5:$A$96,A52)&gt;0,"Festivo",IF(WEEKDAY(A52,2)&gt;5,"Weekend","Lavorativo")))</f>
        <v>Lavorativo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IF(C52="Lavorativo",'Impostazioni'!$B$6,0)</f>
        <v>8</v>
      </c>
      <c r="J52" s="22">
        <f>H52+IF(OR(G52="Ferie",G52="Malattia",G52="Visita medica",G52="Riposo compensativo",G52="Trasferta"),I52,IF(G52="Mezza giornata di ferie",I52/2,0))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IF(YEAR(DATE('Impostazioni'!$B$5,1,1)+48)='Impostazioni'!$B$5,DATE('Impostazioni'!$B$5,1,1)+48,"")</f>
        <v>46436</v>
      </c>
      <c r="B53" s="19">
        <f>A53</f>
        <v>46436</v>
      </c>
      <c r="C53" s="20" t="str">
        <f>IF(A53="","",IF(COUNTIF('Festività'!$A$5:$A$96,A53)&gt;0,"Festivo",IF(WEEKDAY(A53,2)&gt;5,"Weekend","Lavorativo")))</f>
        <v>Lavorativo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IF(C53="Lavorativo",'Impostazioni'!$B$6,0)</f>
        <v>8</v>
      </c>
      <c r="J53" s="22">
        <f>H53+IF(OR(G53="Ferie",G53="Malattia",G53="Visita medica",G53="Riposo compensativo",G53="Trasferta"),I53,IF(G53="Mezza giornata di ferie",I53/2,0))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IF(YEAR(DATE('Impostazioni'!$B$5,1,1)+49)='Impostazioni'!$B$5,DATE('Impostazioni'!$B$5,1,1)+49,"")</f>
        <v>46437</v>
      </c>
      <c r="B54" s="19">
        <f>A54</f>
        <v>46437</v>
      </c>
      <c r="C54" s="20" t="str">
        <f>IF(A54="","",IF(COUNTIF('Festività'!$A$5:$A$96,A54)&gt;0,"Festivo",IF(WEEKDAY(A54,2)&gt;5,"Weekend","Lavorativo")))</f>
        <v>Lavorativo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IF(C54="Lavorativo",'Impostazioni'!$B$6,0)</f>
        <v>8</v>
      </c>
      <c r="J54" s="22">
        <f>H54+IF(OR(G54="Ferie",G54="Malattia",G54="Visita medica",G54="Riposo compensativo",G54="Trasferta"),I54,IF(G54="Mezza giornata di ferie",I54/2,0))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IF(YEAR(DATE('Impostazioni'!$B$5,1,1)+50)='Impostazioni'!$B$5,DATE('Impostazioni'!$B$5,1,1)+50,"")</f>
        <v>46438</v>
      </c>
      <c r="B55" s="19">
        <f>A55</f>
        <v>46438</v>
      </c>
      <c r="C55" s="20" t="str">
        <f>IF(A55="","",IF(COUNTIF('Festività'!$A$5:$A$96,A55)&gt;0,"Festivo",IF(WEEKDAY(A55,2)&gt;5,"Weekend","Lavorativo")))</f>
        <v>Weekend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IF(C55="Lavorativo",'Impostazioni'!$B$6,0)</f>
        <v>0</v>
      </c>
      <c r="J55" s="22">
        <f>H55+IF(OR(G55="Ferie",G55="Malattia",G55="Visita medica",G55="Riposo compensativo",G55="Trasferta"),I55,IF(G55="Mezza giornata di ferie",I55/2,0))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IF(YEAR(DATE('Impostazioni'!$B$5,1,1)+51)='Impostazioni'!$B$5,DATE('Impostazioni'!$B$5,1,1)+51,"")</f>
        <v>46439</v>
      </c>
      <c r="B56" s="19">
        <f>A56</f>
        <v>46439</v>
      </c>
      <c r="C56" s="20" t="str">
        <f>IF(A56="","",IF(COUNTIF('Festività'!$A$5:$A$96,A56)&gt;0,"Festivo",IF(WEEKDAY(A56,2)&gt;5,"Weekend","Lavorativo")))</f>
        <v>Weekend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IF(C56="Lavorativo",'Impostazioni'!$B$6,0)</f>
        <v>0</v>
      </c>
      <c r="J56" s="22">
        <f>H56+IF(OR(G56="Ferie",G56="Malattia",G56="Visita medica",G56="Riposo compensativo",G56="Trasferta"),I56,IF(G56="Mezza giornata di ferie",I56/2,0))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IF(YEAR(DATE('Impostazioni'!$B$5,1,1)+52)='Impostazioni'!$B$5,DATE('Impostazioni'!$B$5,1,1)+52,"")</f>
        <v>46440</v>
      </c>
      <c r="B57" s="19">
        <f>A57</f>
        <v>46440</v>
      </c>
      <c r="C57" s="20" t="str">
        <f>IF(A57="","",IF(COUNTIF('Festività'!$A$5:$A$96,A57)&gt;0,"Festivo",IF(WEEKDAY(A57,2)&gt;5,"Weekend","Lavorativo")))</f>
        <v>Lavorativo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IF(C57="Lavorativo",'Impostazioni'!$B$6,0)</f>
        <v>8</v>
      </c>
      <c r="J57" s="22">
        <f>H57+IF(OR(G57="Ferie",G57="Malattia",G57="Visita medica",G57="Riposo compensativo",G57="Trasferta"),I57,IF(G57="Mezza giornata di ferie",I57/2,0))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IF(YEAR(DATE('Impostazioni'!$B$5,1,1)+53)='Impostazioni'!$B$5,DATE('Impostazioni'!$B$5,1,1)+53,"")</f>
        <v>46441</v>
      </c>
      <c r="B58" s="19">
        <f>A58</f>
        <v>46441</v>
      </c>
      <c r="C58" s="20" t="str">
        <f>IF(A58="","",IF(COUNTIF('Festività'!$A$5:$A$96,A58)&gt;0,"Festivo",IF(WEEKDAY(A58,2)&gt;5,"Weekend","Lavorativo")))</f>
        <v>Lavorativo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IF(C58="Lavorativo",'Impostazioni'!$B$6,0)</f>
        <v>8</v>
      </c>
      <c r="J58" s="22">
        <f>H58+IF(OR(G58="Ferie",G58="Malattia",G58="Visita medica",G58="Riposo compensativo",G58="Trasferta"),I58,IF(G58="Mezza giornata di ferie",I58/2,0))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IF(YEAR(DATE('Impostazioni'!$B$5,1,1)+54)='Impostazioni'!$B$5,DATE('Impostazioni'!$B$5,1,1)+54,"")</f>
        <v>46442</v>
      </c>
      <c r="B59" s="19">
        <f>A59</f>
        <v>46442</v>
      </c>
      <c r="C59" s="20" t="str">
        <f>IF(A59="","",IF(COUNTIF('Festività'!$A$5:$A$96,A59)&gt;0,"Festivo",IF(WEEKDAY(A59,2)&gt;5,"Weekend","Lavorativo")))</f>
        <v>Lavorativo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IF(C59="Lavorativo",'Impostazioni'!$B$6,0)</f>
        <v>8</v>
      </c>
      <c r="J59" s="22">
        <f>H59+IF(OR(G59="Ferie",G59="Malattia",G59="Visita medica",G59="Riposo compensativo",G59="Trasferta"),I59,IF(G59="Mezza giornata di ferie",I59/2,0))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IF(YEAR(DATE('Impostazioni'!$B$5,1,1)+55)='Impostazioni'!$B$5,DATE('Impostazioni'!$B$5,1,1)+55,"")</f>
        <v>46443</v>
      </c>
      <c r="B60" s="19">
        <f>A60</f>
        <v>46443</v>
      </c>
      <c r="C60" s="20" t="str">
        <f>IF(A60="","",IF(COUNTIF('Festività'!$A$5:$A$96,A60)&gt;0,"Festivo",IF(WEEKDAY(A60,2)&gt;5,"Weekend","Lavorativo")))</f>
        <v>Lavorativo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IF(C60="Lavorativo",'Impostazioni'!$B$6,0)</f>
        <v>8</v>
      </c>
      <c r="J60" s="22">
        <f>H60+IF(OR(G60="Ferie",G60="Malattia",G60="Visita medica",G60="Riposo compensativo",G60="Trasferta"),I60,IF(G60="Mezza giornata di ferie",I60/2,0))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IF(YEAR(DATE('Impostazioni'!$B$5,1,1)+56)='Impostazioni'!$B$5,DATE('Impostazioni'!$B$5,1,1)+56,"")</f>
        <v>46444</v>
      </c>
      <c r="B61" s="19">
        <f>A61</f>
        <v>46444</v>
      </c>
      <c r="C61" s="20" t="str">
        <f>IF(A61="","",IF(COUNTIF('Festività'!$A$5:$A$96,A61)&gt;0,"Festivo",IF(WEEKDAY(A61,2)&gt;5,"Weekend","Lavorativo")))</f>
        <v>Lavorativo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IF(C61="Lavorativo",'Impostazioni'!$B$6,0)</f>
        <v>8</v>
      </c>
      <c r="J61" s="22">
        <f>H61+IF(OR(G61="Ferie",G61="Malattia",G61="Visita medica",G61="Riposo compensativo",G61="Trasferta"),I61,IF(G61="Mezza giornata di ferie",I61/2,0))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IF(YEAR(DATE('Impostazioni'!$B$5,1,1)+57)='Impostazioni'!$B$5,DATE('Impostazioni'!$B$5,1,1)+57,"")</f>
        <v>46445</v>
      </c>
      <c r="B62" s="19">
        <f>A62</f>
        <v>46445</v>
      </c>
      <c r="C62" s="20" t="str">
        <f>IF(A62="","",IF(COUNTIF('Festività'!$A$5:$A$96,A62)&gt;0,"Festivo",IF(WEEKDAY(A62,2)&gt;5,"Weekend","Lavorativo")))</f>
        <v>Weekend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IF(C62="Lavorativo",'Impostazioni'!$B$6,0)</f>
        <v>0</v>
      </c>
      <c r="J62" s="22">
        <f>H62+IF(OR(G62="Ferie",G62="Malattia",G62="Visita medica",G62="Riposo compensativo",G62="Trasferta"),I62,IF(G62="Mezza giornata di ferie",I62/2,0))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IF(YEAR(DATE('Impostazioni'!$B$5,1,1)+58)='Impostazioni'!$B$5,DATE('Impostazioni'!$B$5,1,1)+58,"")</f>
        <v>46446</v>
      </c>
      <c r="B63" s="19">
        <f>A63</f>
        <v>46446</v>
      </c>
      <c r="C63" s="20" t="str">
        <f>IF(A63="","",IF(COUNTIF('Festività'!$A$5:$A$96,A63)&gt;0,"Festivo",IF(WEEKDAY(A63,2)&gt;5,"Weekend","Lavorativo")))</f>
        <v>Weekend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IF(C63="Lavorativo",'Impostazioni'!$B$6,0)</f>
        <v>0</v>
      </c>
      <c r="J63" s="22">
        <f>H63+IF(OR(G63="Ferie",G63="Malattia",G63="Visita medica",G63="Riposo compensativo",G63="Trasferta"),I63,IF(G63="Mezza giornata di ferie",I63/2,0))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IF(YEAR(DATE('Impostazioni'!$B$5,1,1)+59)='Impostazioni'!$B$5,DATE('Impostazioni'!$B$5,1,1)+59,"")</f>
        <v>46447</v>
      </c>
      <c r="B64" s="19">
        <f>A64</f>
        <v>46447</v>
      </c>
      <c r="C64" s="20" t="str">
        <f>IF(A64="","",IF(COUNTIF('Festività'!$A$5:$A$96,A64)&gt;0,"Festivo",IF(WEEKDAY(A64,2)&gt;5,"Weekend","Lavorativo")))</f>
        <v>Lavorativo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IF(C64="Lavorativo",'Impostazioni'!$B$6,0)</f>
        <v>8</v>
      </c>
      <c r="J64" s="22">
        <f>H64+IF(OR(G64="Ferie",G64="Malattia",G64="Visita medica",G64="Riposo compensativo",G64="Trasferta"),I64,IF(G64="Mezza giornata di ferie",I64/2,0))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IF(YEAR(DATE('Impostazioni'!$B$5,1,1)+60)='Impostazioni'!$B$5,DATE('Impostazioni'!$B$5,1,1)+60,"")</f>
        <v>46448</v>
      </c>
      <c r="B65" s="19">
        <f>A65</f>
        <v>46448</v>
      </c>
      <c r="C65" s="20" t="str">
        <f>IF(A65="","",IF(COUNTIF('Festività'!$A$5:$A$96,A65)&gt;0,"Festivo",IF(WEEKDAY(A65,2)&gt;5,"Weekend","Lavorativo")))</f>
        <v>Lavorativo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IF(C65="Lavorativo",'Impostazioni'!$B$6,0)</f>
        <v>8</v>
      </c>
      <c r="J65" s="22">
        <f>H65+IF(OR(G65="Ferie",G65="Malattia",G65="Visita medica",G65="Riposo compensativo",G65="Trasferta"),I65,IF(G65="Mezza giornata di ferie",I65/2,0))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IF(YEAR(DATE('Impostazioni'!$B$5,1,1)+61)='Impostazioni'!$B$5,DATE('Impostazioni'!$B$5,1,1)+61,"")</f>
        <v>46449</v>
      </c>
      <c r="B66" s="19">
        <f>A66</f>
        <v>46449</v>
      </c>
      <c r="C66" s="20" t="str">
        <f>IF(A66="","",IF(COUNTIF('Festività'!$A$5:$A$96,A66)&gt;0,"Festivo",IF(WEEKDAY(A66,2)&gt;5,"Weekend","Lavorativo")))</f>
        <v>Lavorativo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IF(C66="Lavorativo",'Impostazioni'!$B$6,0)</f>
        <v>8</v>
      </c>
      <c r="J66" s="22">
        <f>H66+IF(OR(G66="Ferie",G66="Malattia",G66="Visita medica",G66="Riposo compensativo",G66="Trasferta"),I66,IF(G66="Mezza giornata di ferie",I66/2,0))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IF(YEAR(DATE('Impostazioni'!$B$5,1,1)+62)='Impostazioni'!$B$5,DATE('Impostazioni'!$B$5,1,1)+62,"")</f>
        <v>46450</v>
      </c>
      <c r="B67" s="19">
        <f>A67</f>
        <v>46450</v>
      </c>
      <c r="C67" s="20" t="str">
        <f>IF(A67="","",IF(COUNTIF('Festività'!$A$5:$A$96,A67)&gt;0,"Festivo",IF(WEEKDAY(A67,2)&gt;5,"Weekend","Lavorativo")))</f>
        <v>Lavorativo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IF(C67="Lavorativo",'Impostazioni'!$B$6,0)</f>
        <v>8</v>
      </c>
      <c r="J67" s="22">
        <f>H67+IF(OR(G67="Ferie",G67="Malattia",G67="Visita medica",G67="Riposo compensativo",G67="Trasferta"),I67,IF(G67="Mezza giornata di ferie",I67/2,0))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IF(YEAR(DATE('Impostazioni'!$B$5,1,1)+63)='Impostazioni'!$B$5,DATE('Impostazioni'!$B$5,1,1)+63,"")</f>
        <v>46451</v>
      </c>
      <c r="B68" s="19">
        <f>A68</f>
        <v>46451</v>
      </c>
      <c r="C68" s="20" t="str">
        <f>IF(A68="","",IF(COUNTIF('Festività'!$A$5:$A$96,A68)&gt;0,"Festivo",IF(WEEKDAY(A68,2)&gt;5,"Weekend","Lavorativo")))</f>
        <v>Lavorativo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IF(C68="Lavorativo",'Impostazioni'!$B$6,0)</f>
        <v>8</v>
      </c>
      <c r="J68" s="22">
        <f>H68+IF(OR(G68="Ferie",G68="Malattia",G68="Visita medica",G68="Riposo compensativo",G68="Trasferta"),I68,IF(G68="Mezza giornata di ferie",I68/2,0))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IF(YEAR(DATE('Impostazioni'!$B$5,1,1)+64)='Impostazioni'!$B$5,DATE('Impostazioni'!$B$5,1,1)+64,"")</f>
        <v>46452</v>
      </c>
      <c r="B69" s="19">
        <f>A69</f>
        <v>46452</v>
      </c>
      <c r="C69" s="20" t="str">
        <f>IF(A69="","",IF(COUNTIF('Festività'!$A$5:$A$96,A69)&gt;0,"Festivo",IF(WEEKDAY(A69,2)&gt;5,"Weekend","Lavorativo")))</f>
        <v>Weekend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IF(C69="Lavorativo",'Impostazioni'!$B$6,0)</f>
        <v>0</v>
      </c>
      <c r="J69" s="22">
        <f>H69+IF(OR(G69="Ferie",G69="Malattia",G69="Visita medica",G69="Riposo compensativo",G69="Trasferta"),I69,IF(G69="Mezza giornata di ferie",I69/2,0))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IF(YEAR(DATE('Impostazioni'!$B$5,1,1)+65)='Impostazioni'!$B$5,DATE('Impostazioni'!$B$5,1,1)+65,"")</f>
        <v>46453</v>
      </c>
      <c r="B70" s="19">
        <f>A70</f>
        <v>46453</v>
      </c>
      <c r="C70" s="20" t="str">
        <f>IF(A70="","",IF(COUNTIF('Festività'!$A$5:$A$96,A70)&gt;0,"Festivo",IF(WEEKDAY(A70,2)&gt;5,"Weekend","Lavorativo")))</f>
        <v>Weekend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IF(C70="Lavorativo",'Impostazioni'!$B$6,0)</f>
        <v>0</v>
      </c>
      <c r="J70" s="22">
        <f>H70+IF(OR(G70="Ferie",G70="Malattia",G70="Visita medica",G70="Riposo compensativo",G70="Trasferta"),I70,IF(G70="Mezza giornata di ferie",I70/2,0))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IF(YEAR(DATE('Impostazioni'!$B$5,1,1)+66)='Impostazioni'!$B$5,DATE('Impostazioni'!$B$5,1,1)+66,"")</f>
        <v>46454</v>
      </c>
      <c r="B71" s="19">
        <f>A71</f>
        <v>46454</v>
      </c>
      <c r="C71" s="20" t="str">
        <f>IF(A71="","",IF(COUNTIF('Festività'!$A$5:$A$96,A71)&gt;0,"Festivo",IF(WEEKDAY(A71,2)&gt;5,"Weekend","Lavorativo")))</f>
        <v>Lavorativo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IF(C71="Lavorativo",'Impostazioni'!$B$6,0)</f>
        <v>8</v>
      </c>
      <c r="J71" s="22">
        <f>H71+IF(OR(G71="Ferie",G71="Malattia",G71="Visita medica",G71="Riposo compensativo",G71="Trasferta"),I71,IF(G71="Mezza giornata di ferie",I71/2,0))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IF(YEAR(DATE('Impostazioni'!$B$5,1,1)+67)='Impostazioni'!$B$5,DATE('Impostazioni'!$B$5,1,1)+67,"")</f>
        <v>46455</v>
      </c>
      <c r="B72" s="19">
        <f>A72</f>
        <v>46455</v>
      </c>
      <c r="C72" s="20" t="str">
        <f>IF(A72="","",IF(COUNTIF('Festività'!$A$5:$A$96,A72)&gt;0,"Festivo",IF(WEEKDAY(A72,2)&gt;5,"Weekend","Lavorativo")))</f>
        <v>Lavorativo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IF(C72="Lavorativo",'Impostazioni'!$B$6,0)</f>
        <v>8</v>
      </c>
      <c r="J72" s="22">
        <f>H72+IF(OR(G72="Ferie",G72="Malattia",G72="Visita medica",G72="Riposo compensativo",G72="Trasferta"),I72,IF(G72="Mezza giornata di ferie",I72/2,0))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IF(YEAR(DATE('Impostazioni'!$B$5,1,1)+68)='Impostazioni'!$B$5,DATE('Impostazioni'!$B$5,1,1)+68,"")</f>
        <v>46456</v>
      </c>
      <c r="B73" s="19">
        <f>A73</f>
        <v>46456</v>
      </c>
      <c r="C73" s="20" t="str">
        <f>IF(A73="","",IF(COUNTIF('Festività'!$A$5:$A$96,A73)&gt;0,"Festivo",IF(WEEKDAY(A73,2)&gt;5,"Weekend","Lavorativo")))</f>
        <v>Lavorativo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IF(C73="Lavorativo",'Impostazioni'!$B$6,0)</f>
        <v>8</v>
      </c>
      <c r="J73" s="22">
        <f>H73+IF(OR(G73="Ferie",G73="Malattia",G73="Visita medica",G73="Riposo compensativo",G73="Trasferta"),I73,IF(G73="Mezza giornata di ferie",I73/2,0))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IF(YEAR(DATE('Impostazioni'!$B$5,1,1)+69)='Impostazioni'!$B$5,DATE('Impostazioni'!$B$5,1,1)+69,"")</f>
        <v>46457</v>
      </c>
      <c r="B74" s="19">
        <f>A74</f>
        <v>46457</v>
      </c>
      <c r="C74" s="20" t="str">
        <f>IF(A74="","",IF(COUNTIF('Festività'!$A$5:$A$96,A74)&gt;0,"Festivo",IF(WEEKDAY(A74,2)&gt;5,"Weekend","Lavorativo")))</f>
        <v>Lavorativo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IF(C74="Lavorativo",'Impostazioni'!$B$6,0)</f>
        <v>8</v>
      </c>
      <c r="J74" s="22">
        <f>H74+IF(OR(G74="Ferie",G74="Malattia",G74="Visita medica",G74="Riposo compensativo",G74="Trasferta"),I74,IF(G74="Mezza giornata di ferie",I74/2,0))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IF(YEAR(DATE('Impostazioni'!$B$5,1,1)+70)='Impostazioni'!$B$5,DATE('Impostazioni'!$B$5,1,1)+70,"")</f>
        <v>46458</v>
      </c>
      <c r="B75" s="19">
        <f>A75</f>
        <v>46458</v>
      </c>
      <c r="C75" s="20" t="str">
        <f>IF(A75="","",IF(COUNTIF('Festività'!$A$5:$A$96,A75)&gt;0,"Festivo",IF(WEEKDAY(A75,2)&gt;5,"Weekend","Lavorativo")))</f>
        <v>Lavorativo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IF(C75="Lavorativo",'Impostazioni'!$B$6,0)</f>
        <v>8</v>
      </c>
      <c r="J75" s="22">
        <f>H75+IF(OR(G75="Ferie",G75="Malattia",G75="Visita medica",G75="Riposo compensativo",G75="Trasferta"),I75,IF(G75="Mezza giornata di ferie",I75/2,0))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IF(YEAR(DATE('Impostazioni'!$B$5,1,1)+71)='Impostazioni'!$B$5,DATE('Impostazioni'!$B$5,1,1)+71,"")</f>
        <v>46459</v>
      </c>
      <c r="B76" s="19">
        <f>A76</f>
        <v>46459</v>
      </c>
      <c r="C76" s="20" t="str">
        <f>IF(A76="","",IF(COUNTIF('Festività'!$A$5:$A$96,A76)&gt;0,"Festivo",IF(WEEKDAY(A76,2)&gt;5,"Weekend","Lavorativo")))</f>
        <v>Weekend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IF(C76="Lavorativo",'Impostazioni'!$B$6,0)</f>
        <v>0</v>
      </c>
      <c r="J76" s="22">
        <f>H76+IF(OR(G76="Ferie",G76="Malattia",G76="Visita medica",G76="Riposo compensativo",G76="Trasferta"),I76,IF(G76="Mezza giornata di ferie",I76/2,0))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IF(YEAR(DATE('Impostazioni'!$B$5,1,1)+72)='Impostazioni'!$B$5,DATE('Impostazioni'!$B$5,1,1)+72,"")</f>
        <v>46460</v>
      </c>
      <c r="B77" s="19">
        <f>A77</f>
        <v>46460</v>
      </c>
      <c r="C77" s="20" t="str">
        <f>IF(A77="","",IF(COUNTIF('Festività'!$A$5:$A$96,A77)&gt;0,"Festivo",IF(WEEKDAY(A77,2)&gt;5,"Weekend","Lavorativo")))</f>
        <v>Weekend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IF(C77="Lavorativo",'Impostazioni'!$B$6,0)</f>
        <v>0</v>
      </c>
      <c r="J77" s="22">
        <f>H77+IF(OR(G77="Ferie",G77="Malattia",G77="Visita medica",G77="Riposo compensativo",G77="Trasferta"),I77,IF(G77="Mezza giornata di ferie",I77/2,0))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IF(YEAR(DATE('Impostazioni'!$B$5,1,1)+73)='Impostazioni'!$B$5,DATE('Impostazioni'!$B$5,1,1)+73,"")</f>
        <v>46461</v>
      </c>
      <c r="B78" s="19">
        <f>A78</f>
        <v>46461</v>
      </c>
      <c r="C78" s="20" t="str">
        <f>IF(A78="","",IF(COUNTIF('Festività'!$A$5:$A$96,A78)&gt;0,"Festivo",IF(WEEKDAY(A78,2)&gt;5,"Weekend","Lavorativo")))</f>
        <v>Lavorativo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IF(C78="Lavorativo",'Impostazioni'!$B$6,0)</f>
        <v>8</v>
      </c>
      <c r="J78" s="22">
        <f>H78+IF(OR(G78="Ferie",G78="Malattia",G78="Visita medica",G78="Riposo compensativo",G78="Trasferta"),I78,IF(G78="Mezza giornata di ferie",I78/2,0))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IF(YEAR(DATE('Impostazioni'!$B$5,1,1)+74)='Impostazioni'!$B$5,DATE('Impostazioni'!$B$5,1,1)+74,"")</f>
        <v>46462</v>
      </c>
      <c r="B79" s="19">
        <f>A79</f>
        <v>46462</v>
      </c>
      <c r="C79" s="20" t="str">
        <f>IF(A79="","",IF(COUNTIF('Festività'!$A$5:$A$96,A79)&gt;0,"Festivo",IF(WEEKDAY(A79,2)&gt;5,"Weekend","Lavorativo")))</f>
        <v>Lavorativo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IF(C79="Lavorativo",'Impostazioni'!$B$6,0)</f>
        <v>8</v>
      </c>
      <c r="J79" s="22">
        <f>H79+IF(OR(G79="Ferie",G79="Malattia",G79="Visita medica",G79="Riposo compensativo",G79="Trasferta"),I79,IF(G79="Mezza giornata di ferie",I79/2,0))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IF(YEAR(DATE('Impostazioni'!$B$5,1,1)+75)='Impostazioni'!$B$5,DATE('Impostazioni'!$B$5,1,1)+75,"")</f>
        <v>46463</v>
      </c>
      <c r="B80" s="19">
        <f>A80</f>
        <v>46463</v>
      </c>
      <c r="C80" s="20" t="str">
        <f>IF(A80="","",IF(COUNTIF('Festività'!$A$5:$A$96,A80)&gt;0,"Festivo",IF(WEEKDAY(A80,2)&gt;5,"Weekend","Lavorativo")))</f>
        <v>Lavorativo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IF(C80="Lavorativo",'Impostazioni'!$B$6,0)</f>
        <v>8</v>
      </c>
      <c r="J80" s="22">
        <f>H80+IF(OR(G80="Ferie",G80="Malattia",G80="Visita medica",G80="Riposo compensativo",G80="Trasferta"),I80,IF(G80="Mezza giornata di ferie",I80/2,0))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IF(YEAR(DATE('Impostazioni'!$B$5,1,1)+76)='Impostazioni'!$B$5,DATE('Impostazioni'!$B$5,1,1)+76,"")</f>
        <v>46464</v>
      </c>
      <c r="B81" s="19">
        <f>A81</f>
        <v>46464</v>
      </c>
      <c r="C81" s="20" t="str">
        <f>IF(A81="","",IF(COUNTIF('Festività'!$A$5:$A$96,A81)&gt;0,"Festivo",IF(WEEKDAY(A81,2)&gt;5,"Weekend","Lavorativo")))</f>
        <v>Lavorativo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IF(C81="Lavorativo",'Impostazioni'!$B$6,0)</f>
        <v>8</v>
      </c>
      <c r="J81" s="22">
        <f>H81+IF(OR(G81="Ferie",G81="Malattia",G81="Visita medica",G81="Riposo compensativo",G81="Trasferta"),I81,IF(G81="Mezza giornata di ferie",I81/2,0))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IF(YEAR(DATE('Impostazioni'!$B$5,1,1)+77)='Impostazioni'!$B$5,DATE('Impostazioni'!$B$5,1,1)+77,"")</f>
        <v>46465</v>
      </c>
      <c r="B82" s="19">
        <f>A82</f>
        <v>46465</v>
      </c>
      <c r="C82" s="20" t="str">
        <f>IF(A82="","",IF(COUNTIF('Festività'!$A$5:$A$96,A82)&gt;0,"Festivo",IF(WEEKDAY(A82,2)&gt;5,"Weekend","Lavorativo")))</f>
        <v>Lavorativo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IF(C82="Lavorativo",'Impostazioni'!$B$6,0)</f>
        <v>8</v>
      </c>
      <c r="J82" s="22">
        <f>H82+IF(OR(G82="Ferie",G82="Malattia",G82="Visita medica",G82="Riposo compensativo",G82="Trasferta"),I82,IF(G82="Mezza giornata di ferie",I82/2,0))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IF(YEAR(DATE('Impostazioni'!$B$5,1,1)+78)='Impostazioni'!$B$5,DATE('Impostazioni'!$B$5,1,1)+78,"")</f>
        <v>46466</v>
      </c>
      <c r="B83" s="19">
        <f>A83</f>
        <v>46466</v>
      </c>
      <c r="C83" s="20" t="str">
        <f>IF(A83="","",IF(COUNTIF('Festività'!$A$5:$A$96,A83)&gt;0,"Festivo",IF(WEEKDAY(A83,2)&gt;5,"Weekend","Lavorativo")))</f>
        <v>Weekend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IF(C83="Lavorativo",'Impostazioni'!$B$6,0)</f>
        <v>0</v>
      </c>
      <c r="J83" s="22">
        <f>H83+IF(OR(G83="Ferie",G83="Malattia",G83="Visita medica",G83="Riposo compensativo",G83="Trasferta"),I83,IF(G83="Mezza giornata di ferie",I83/2,0))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IF(YEAR(DATE('Impostazioni'!$B$5,1,1)+79)='Impostazioni'!$B$5,DATE('Impostazioni'!$B$5,1,1)+79,"")</f>
        <v>46467</v>
      </c>
      <c r="B84" s="19">
        <f>A84</f>
        <v>46467</v>
      </c>
      <c r="C84" s="20" t="str">
        <f>IF(A84="","",IF(COUNTIF('Festività'!$A$5:$A$96,A84)&gt;0,"Festivo",IF(WEEKDAY(A84,2)&gt;5,"Weekend","Lavorativo")))</f>
        <v>Weekend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IF(C84="Lavorativo",'Impostazioni'!$B$6,0)</f>
        <v>0</v>
      </c>
      <c r="J84" s="22">
        <f>H84+IF(OR(G84="Ferie",G84="Malattia",G84="Visita medica",G84="Riposo compensativo",G84="Trasferta"),I84,IF(G84="Mezza giornata di ferie",I84/2,0))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IF(YEAR(DATE('Impostazioni'!$B$5,1,1)+80)='Impostazioni'!$B$5,DATE('Impostazioni'!$B$5,1,1)+80,"")</f>
        <v>46468</v>
      </c>
      <c r="B85" s="19">
        <f>A85</f>
        <v>46468</v>
      </c>
      <c r="C85" s="20" t="str">
        <f>IF(A85="","",IF(COUNTIF('Festività'!$A$5:$A$96,A85)&gt;0,"Festivo",IF(WEEKDAY(A85,2)&gt;5,"Weekend","Lavorativo")))</f>
        <v>Lavorativo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IF(C85="Lavorativo",'Impostazioni'!$B$6,0)</f>
        <v>8</v>
      </c>
      <c r="J85" s="22">
        <f>H85+IF(OR(G85="Ferie",G85="Malattia",G85="Visita medica",G85="Riposo compensativo",G85="Trasferta"),I85,IF(G85="Mezza giornata di ferie",I85/2,0))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IF(YEAR(DATE('Impostazioni'!$B$5,1,1)+81)='Impostazioni'!$B$5,DATE('Impostazioni'!$B$5,1,1)+81,"")</f>
        <v>46469</v>
      </c>
      <c r="B86" s="19">
        <f>A86</f>
        <v>46469</v>
      </c>
      <c r="C86" s="20" t="str">
        <f>IF(A86="","",IF(COUNTIF('Festività'!$A$5:$A$96,A86)&gt;0,"Festivo",IF(WEEKDAY(A86,2)&gt;5,"Weekend","Lavorativo")))</f>
        <v>Lavorativo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IF(C86="Lavorativo",'Impostazioni'!$B$6,0)</f>
        <v>8</v>
      </c>
      <c r="J86" s="22">
        <f>H86+IF(OR(G86="Ferie",G86="Malattia",G86="Visita medica",G86="Riposo compensativo",G86="Trasferta"),I86,IF(G86="Mezza giornata di ferie",I86/2,0))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IF(YEAR(DATE('Impostazioni'!$B$5,1,1)+82)='Impostazioni'!$B$5,DATE('Impostazioni'!$B$5,1,1)+82,"")</f>
        <v>46470</v>
      </c>
      <c r="B87" s="19">
        <f>A87</f>
        <v>46470</v>
      </c>
      <c r="C87" s="20" t="str">
        <f>IF(A87="","",IF(COUNTIF('Festività'!$A$5:$A$96,A87)&gt;0,"Festivo",IF(WEEKDAY(A87,2)&gt;5,"Weekend","Lavorativo")))</f>
        <v>Lavorativo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IF(C87="Lavorativo",'Impostazioni'!$B$6,0)</f>
        <v>8</v>
      </c>
      <c r="J87" s="22">
        <f>H87+IF(OR(G87="Ferie",G87="Malattia",G87="Visita medica",G87="Riposo compensativo",G87="Trasferta"),I87,IF(G87="Mezza giornata di ferie",I87/2,0))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IF(YEAR(DATE('Impostazioni'!$B$5,1,1)+83)='Impostazioni'!$B$5,DATE('Impostazioni'!$B$5,1,1)+83,"")</f>
        <v>46471</v>
      </c>
      <c r="B88" s="19">
        <f>A88</f>
        <v>46471</v>
      </c>
      <c r="C88" s="20" t="str">
        <f>IF(A88="","",IF(COUNTIF('Festività'!$A$5:$A$96,A88)&gt;0,"Festivo",IF(WEEKDAY(A88,2)&gt;5,"Weekend","Lavorativo")))</f>
        <v>Lavorativo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IF(C88="Lavorativo",'Impostazioni'!$B$6,0)</f>
        <v>8</v>
      </c>
      <c r="J88" s="22">
        <f>H88+IF(OR(G88="Ferie",G88="Malattia",G88="Visita medica",G88="Riposo compensativo",G88="Trasferta"),I88,IF(G88="Mezza giornata di ferie",I88/2,0))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IF(YEAR(DATE('Impostazioni'!$B$5,1,1)+84)='Impostazioni'!$B$5,DATE('Impostazioni'!$B$5,1,1)+84,"")</f>
        <v>46472</v>
      </c>
      <c r="B89" s="19">
        <f>A89</f>
        <v>46472</v>
      </c>
      <c r="C89" s="20" t="str">
        <f>IF(A89="","",IF(COUNTIF('Festività'!$A$5:$A$96,A89)&gt;0,"Festivo",IF(WEEKDAY(A89,2)&gt;5,"Weekend","Lavorativo")))</f>
        <v>Lavorativo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IF(C89="Lavorativo",'Impostazioni'!$B$6,0)</f>
        <v>8</v>
      </c>
      <c r="J89" s="22">
        <f>H89+IF(OR(G89="Ferie",G89="Malattia",G89="Visita medica",G89="Riposo compensativo",G89="Trasferta"),I89,IF(G89="Mezza giornata di ferie",I89/2,0))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IF(YEAR(DATE('Impostazioni'!$B$5,1,1)+85)='Impostazioni'!$B$5,DATE('Impostazioni'!$B$5,1,1)+85,"")</f>
        <v>46473</v>
      </c>
      <c r="B90" s="19">
        <f>A90</f>
        <v>46473</v>
      </c>
      <c r="C90" s="20" t="str">
        <f>IF(A90="","",IF(COUNTIF('Festività'!$A$5:$A$96,A90)&gt;0,"Festivo",IF(WEEKDAY(A90,2)&gt;5,"Weekend","Lavorativo")))</f>
        <v>Weekend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IF(C90="Lavorativo",'Impostazioni'!$B$6,0)</f>
        <v>0</v>
      </c>
      <c r="J90" s="22">
        <f>H90+IF(OR(G90="Ferie",G90="Malattia",G90="Visita medica",G90="Riposo compensativo",G90="Trasferta"),I90,IF(G90="Mezza giornata di ferie",I90/2,0))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IF(YEAR(DATE('Impostazioni'!$B$5,1,1)+86)='Impostazioni'!$B$5,DATE('Impostazioni'!$B$5,1,1)+86,"")</f>
        <v>46474</v>
      </c>
      <c r="B91" s="19">
        <f>A91</f>
        <v>46474</v>
      </c>
      <c r="C91" s="20" t="str">
        <f>IF(A91="","",IF(COUNTIF('Festività'!$A$5:$A$96,A91)&gt;0,"Festivo",IF(WEEKDAY(A91,2)&gt;5,"Weekend","Lavorativo")))</f>
        <v>Festivo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IF(C91="Lavorativo",'Impostazioni'!$B$6,0)</f>
        <v>0</v>
      </c>
      <c r="J91" s="22">
        <f>H91+IF(OR(G91="Ferie",G91="Malattia",G91="Visita medica",G91="Riposo compensativo",G91="Trasferta"),I91,IF(G91="Mezza giornata di ferie",I91/2,0))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IF(YEAR(DATE('Impostazioni'!$B$5,1,1)+87)='Impostazioni'!$B$5,DATE('Impostazioni'!$B$5,1,1)+87,"")</f>
        <v>46475</v>
      </c>
      <c r="B92" s="19">
        <f>A92</f>
        <v>46475</v>
      </c>
      <c r="C92" s="20" t="str">
        <f>IF(A92="","",IF(COUNTIF('Festività'!$A$5:$A$96,A92)&gt;0,"Festivo",IF(WEEKDAY(A92,2)&gt;5,"Weekend","Lavorativo")))</f>
        <v>Festivo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IF(C92="Lavorativo",'Impostazioni'!$B$6,0)</f>
        <v>0</v>
      </c>
      <c r="J92" s="22">
        <f>H92+IF(OR(G92="Ferie",G92="Malattia",G92="Visita medica",G92="Riposo compensativo",G92="Trasferta"),I92,IF(G92="Mezza giornata di ferie",I92/2,0))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IF(YEAR(DATE('Impostazioni'!$B$5,1,1)+88)='Impostazioni'!$B$5,DATE('Impostazioni'!$B$5,1,1)+88,"")</f>
        <v>46476</v>
      </c>
      <c r="B93" s="19">
        <f>A93</f>
        <v>46476</v>
      </c>
      <c r="C93" s="20" t="str">
        <f>IF(A93="","",IF(COUNTIF('Festività'!$A$5:$A$96,A93)&gt;0,"Festivo",IF(WEEKDAY(A93,2)&gt;5,"Weekend","Lavorativo")))</f>
        <v>Lavorativo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IF(C93="Lavorativo",'Impostazioni'!$B$6,0)</f>
        <v>8</v>
      </c>
      <c r="J93" s="22">
        <f>H93+IF(OR(G93="Ferie",G93="Malattia",G93="Visita medica",G93="Riposo compensativo",G93="Trasferta"),I93,IF(G93="Mezza giornata di ferie",I93/2,0))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IF(YEAR(DATE('Impostazioni'!$B$5,1,1)+89)='Impostazioni'!$B$5,DATE('Impostazioni'!$B$5,1,1)+89,"")</f>
        <v>46477</v>
      </c>
      <c r="B94" s="19">
        <f>A94</f>
        <v>46477</v>
      </c>
      <c r="C94" s="20" t="str">
        <f>IF(A94="","",IF(COUNTIF('Festività'!$A$5:$A$96,A94)&gt;0,"Festivo",IF(WEEKDAY(A94,2)&gt;5,"Weekend","Lavorativo")))</f>
        <v>Lavorativo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IF(C94="Lavorativo",'Impostazioni'!$B$6,0)</f>
        <v>8</v>
      </c>
      <c r="J94" s="22">
        <f>H94+IF(OR(G94="Ferie",G94="Malattia",G94="Visita medica",G94="Riposo compensativo",G94="Trasferta"),I94,IF(G94="Mezza giornata di ferie",I94/2,0))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IF(YEAR(DATE('Impostazioni'!$B$5,1,1)+90)='Impostazioni'!$B$5,DATE('Impostazioni'!$B$5,1,1)+90,"")</f>
        <v>46478</v>
      </c>
      <c r="B95" s="19">
        <f>A95</f>
        <v>46478</v>
      </c>
      <c r="C95" s="20" t="str">
        <f>IF(A95="","",IF(COUNTIF('Festività'!$A$5:$A$96,A95)&gt;0,"Festivo",IF(WEEKDAY(A95,2)&gt;5,"Weekend","Lavorativo")))</f>
        <v>Lavorativo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IF(C95="Lavorativo",'Impostazioni'!$B$6,0)</f>
        <v>8</v>
      </c>
      <c r="J95" s="22">
        <f>H95+IF(OR(G95="Ferie",G95="Malattia",G95="Visita medica",G95="Riposo compensativo",G95="Trasferta"),I95,IF(G95="Mezza giornata di ferie",I95/2,0))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IF(YEAR(DATE('Impostazioni'!$B$5,1,1)+91)='Impostazioni'!$B$5,DATE('Impostazioni'!$B$5,1,1)+91,"")</f>
        <v>46479</v>
      </c>
      <c r="B96" s="19">
        <f>A96</f>
        <v>46479</v>
      </c>
      <c r="C96" s="20" t="str">
        <f>IF(A96="","",IF(COUNTIF('Festività'!$A$5:$A$96,A96)&gt;0,"Festivo",IF(WEEKDAY(A96,2)&gt;5,"Weekend","Lavorativo")))</f>
        <v>Lavorativo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IF(C96="Lavorativo",'Impostazioni'!$B$6,0)</f>
        <v>8</v>
      </c>
      <c r="J96" s="22">
        <f>H96+IF(OR(G96="Ferie",G96="Malattia",G96="Visita medica",G96="Riposo compensativo",G96="Trasferta"),I96,IF(G96="Mezza giornata di ferie",I96/2,0))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IF(YEAR(DATE('Impostazioni'!$B$5,1,1)+92)='Impostazioni'!$B$5,DATE('Impostazioni'!$B$5,1,1)+92,"")</f>
        <v>46480</v>
      </c>
      <c r="B97" s="19">
        <f>A97</f>
        <v>46480</v>
      </c>
      <c r="C97" s="20" t="str">
        <f>IF(A97="","",IF(COUNTIF('Festività'!$A$5:$A$96,A97)&gt;0,"Festivo",IF(WEEKDAY(A97,2)&gt;5,"Weekend","Lavorativo")))</f>
        <v>Weekend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IF(C97="Lavorativo",'Impostazioni'!$B$6,0)</f>
        <v>0</v>
      </c>
      <c r="J97" s="22">
        <f>H97+IF(OR(G97="Ferie",G97="Malattia",G97="Visita medica",G97="Riposo compensativo",G97="Trasferta"),I97,IF(G97="Mezza giornata di ferie",I97/2,0))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IF(YEAR(DATE('Impostazioni'!$B$5,1,1)+93)='Impostazioni'!$B$5,DATE('Impostazioni'!$B$5,1,1)+93,"")</f>
        <v>46481</v>
      </c>
      <c r="B98" s="19">
        <f>A98</f>
        <v>46481</v>
      </c>
      <c r="C98" s="20" t="str">
        <f>IF(A98="","",IF(COUNTIF('Festività'!$A$5:$A$96,A98)&gt;0,"Festivo",IF(WEEKDAY(A98,2)&gt;5,"Weekend","Lavorativo")))</f>
        <v>Weekend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IF(C98="Lavorativo",'Impostazioni'!$B$6,0)</f>
        <v>0</v>
      </c>
      <c r="J98" s="22">
        <f>H98+IF(OR(G98="Ferie",G98="Malattia",G98="Visita medica",G98="Riposo compensativo",G98="Trasferta"),I98,IF(G98="Mezza giornata di ferie",I98/2,0))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IF(YEAR(DATE('Impostazioni'!$B$5,1,1)+94)='Impostazioni'!$B$5,DATE('Impostazioni'!$B$5,1,1)+94,"")</f>
        <v>46482</v>
      </c>
      <c r="B99" s="19">
        <f>A99</f>
        <v>46482</v>
      </c>
      <c r="C99" s="20" t="str">
        <f>IF(A99="","",IF(COUNTIF('Festività'!$A$5:$A$96,A99)&gt;0,"Festivo",IF(WEEKDAY(A99,2)&gt;5,"Weekend","Lavorativo")))</f>
        <v>Lavorativo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IF(C99="Lavorativo",'Impostazioni'!$B$6,0)</f>
        <v>8</v>
      </c>
      <c r="J99" s="22">
        <f>H99+IF(OR(G99="Ferie",G99="Malattia",G99="Visita medica",G99="Riposo compensativo",G99="Trasferta"),I99,IF(G99="Mezza giornata di ferie",I99/2,0))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IF(YEAR(DATE('Impostazioni'!$B$5,1,1)+95)='Impostazioni'!$B$5,DATE('Impostazioni'!$B$5,1,1)+95,"")</f>
        <v>46483</v>
      </c>
      <c r="B100" s="19">
        <f>A100</f>
        <v>46483</v>
      </c>
      <c r="C100" s="20" t="str">
        <f>IF(A100="","",IF(COUNTIF('Festività'!$A$5:$A$96,A100)&gt;0,"Festivo",IF(WEEKDAY(A100,2)&gt;5,"Weekend","Lavorativo")))</f>
        <v>Lavorativo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IF(C100="Lavorativo",'Impostazioni'!$B$6,0)</f>
        <v>8</v>
      </c>
      <c r="J100" s="22">
        <f>H100+IF(OR(G100="Ferie",G100="Malattia",G100="Visita medica",G100="Riposo compensativo",G100="Trasferta"),I100,IF(G100="Mezza giornata di ferie",I100/2,0))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IF(YEAR(DATE('Impostazioni'!$B$5,1,1)+96)='Impostazioni'!$B$5,DATE('Impostazioni'!$B$5,1,1)+96,"")</f>
        <v>46484</v>
      </c>
      <c r="B101" s="19">
        <f>A101</f>
        <v>46484</v>
      </c>
      <c r="C101" s="20" t="str">
        <f>IF(A101="","",IF(COUNTIF('Festività'!$A$5:$A$96,A101)&gt;0,"Festivo",IF(WEEKDAY(A101,2)&gt;5,"Weekend","Lavorativo")))</f>
        <v>Lavorativo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IF(C101="Lavorativo",'Impostazioni'!$B$6,0)</f>
        <v>8</v>
      </c>
      <c r="J101" s="22">
        <f>H101+IF(OR(G101="Ferie",G101="Malattia",G101="Visita medica",G101="Riposo compensativo",G101="Trasferta"),I101,IF(G101="Mezza giornata di ferie",I101/2,0))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IF(YEAR(DATE('Impostazioni'!$B$5,1,1)+97)='Impostazioni'!$B$5,DATE('Impostazioni'!$B$5,1,1)+97,"")</f>
        <v>46485</v>
      </c>
      <c r="B102" s="19">
        <f>A102</f>
        <v>46485</v>
      </c>
      <c r="C102" s="20" t="str">
        <f>IF(A102="","",IF(COUNTIF('Festività'!$A$5:$A$96,A102)&gt;0,"Festivo",IF(WEEKDAY(A102,2)&gt;5,"Weekend","Lavorativo")))</f>
        <v>Lavorativo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IF(C102="Lavorativo",'Impostazioni'!$B$6,0)</f>
        <v>8</v>
      </c>
      <c r="J102" s="22">
        <f>H102+IF(OR(G102="Ferie",G102="Malattia",G102="Visita medica",G102="Riposo compensativo",G102="Trasferta"),I102,IF(G102="Mezza giornata di ferie",I102/2,0))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IF(YEAR(DATE('Impostazioni'!$B$5,1,1)+98)='Impostazioni'!$B$5,DATE('Impostazioni'!$B$5,1,1)+98,"")</f>
        <v>46486</v>
      </c>
      <c r="B103" s="19">
        <f>A103</f>
        <v>46486</v>
      </c>
      <c r="C103" s="20" t="str">
        <f>IF(A103="","",IF(COUNTIF('Festività'!$A$5:$A$96,A103)&gt;0,"Festivo",IF(WEEKDAY(A103,2)&gt;5,"Weekend","Lavorativo")))</f>
        <v>Lavorativo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IF(C103="Lavorativo",'Impostazioni'!$B$6,0)</f>
        <v>8</v>
      </c>
      <c r="J103" s="22">
        <f>H103+IF(OR(G103="Ferie",G103="Malattia",G103="Visita medica",G103="Riposo compensativo",G103="Trasferta"),I103,IF(G103="Mezza giornata di ferie",I103/2,0))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IF(YEAR(DATE('Impostazioni'!$B$5,1,1)+99)='Impostazioni'!$B$5,DATE('Impostazioni'!$B$5,1,1)+99,"")</f>
        <v>46487</v>
      </c>
      <c r="B104" s="19">
        <f>A104</f>
        <v>46487</v>
      </c>
      <c r="C104" s="20" t="str">
        <f>IF(A104="","",IF(COUNTIF('Festività'!$A$5:$A$96,A104)&gt;0,"Festivo",IF(WEEKDAY(A104,2)&gt;5,"Weekend","Lavorativo")))</f>
        <v>Weekend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IF(C104="Lavorativo",'Impostazioni'!$B$6,0)</f>
        <v>0</v>
      </c>
      <c r="J104" s="22">
        <f>H104+IF(OR(G104="Ferie",G104="Malattia",G104="Visita medica",G104="Riposo compensativo",G104="Trasferta"),I104,IF(G104="Mezza giornata di ferie",I104/2,0))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IF(YEAR(DATE('Impostazioni'!$B$5,1,1)+100)='Impostazioni'!$B$5,DATE('Impostazioni'!$B$5,1,1)+100,"")</f>
        <v>46488</v>
      </c>
      <c r="B105" s="19">
        <f>A105</f>
        <v>46488</v>
      </c>
      <c r="C105" s="20" t="str">
        <f>IF(A105="","",IF(COUNTIF('Festività'!$A$5:$A$96,A105)&gt;0,"Festivo",IF(WEEKDAY(A105,2)&gt;5,"Weekend","Lavorativo")))</f>
        <v>Weekend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IF(C105="Lavorativo",'Impostazioni'!$B$6,0)</f>
        <v>0</v>
      </c>
      <c r="J105" s="22">
        <f>H105+IF(OR(G105="Ferie",G105="Malattia",G105="Visita medica",G105="Riposo compensativo",G105="Trasferta"),I105,IF(G105="Mezza giornata di ferie",I105/2,0))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IF(YEAR(DATE('Impostazioni'!$B$5,1,1)+101)='Impostazioni'!$B$5,DATE('Impostazioni'!$B$5,1,1)+101,"")</f>
        <v>46489</v>
      </c>
      <c r="B106" s="19">
        <f>A106</f>
        <v>46489</v>
      </c>
      <c r="C106" s="20" t="str">
        <f>IF(A106="","",IF(COUNTIF('Festività'!$A$5:$A$96,A106)&gt;0,"Festivo",IF(WEEKDAY(A106,2)&gt;5,"Weekend","Lavorativo")))</f>
        <v>Lavorativo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IF(C106="Lavorativo",'Impostazioni'!$B$6,0)</f>
        <v>8</v>
      </c>
      <c r="J106" s="22">
        <f>H106+IF(OR(G106="Ferie",G106="Malattia",G106="Visita medica",G106="Riposo compensativo",G106="Trasferta"),I106,IF(G106="Mezza giornata di ferie",I106/2,0))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IF(YEAR(DATE('Impostazioni'!$B$5,1,1)+102)='Impostazioni'!$B$5,DATE('Impostazioni'!$B$5,1,1)+102,"")</f>
        <v>46490</v>
      </c>
      <c r="B107" s="19">
        <f>A107</f>
        <v>46490</v>
      </c>
      <c r="C107" s="20" t="str">
        <f>IF(A107="","",IF(COUNTIF('Festività'!$A$5:$A$96,A107)&gt;0,"Festivo",IF(WEEKDAY(A107,2)&gt;5,"Weekend","Lavorativo")))</f>
        <v>Lavorativo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IF(C107="Lavorativo",'Impostazioni'!$B$6,0)</f>
        <v>8</v>
      </c>
      <c r="J107" s="22">
        <f>H107+IF(OR(G107="Ferie",G107="Malattia",G107="Visita medica",G107="Riposo compensativo",G107="Trasferta"),I107,IF(G107="Mezza giornata di ferie",I107/2,0))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IF(YEAR(DATE('Impostazioni'!$B$5,1,1)+103)='Impostazioni'!$B$5,DATE('Impostazioni'!$B$5,1,1)+103,"")</f>
        <v>46491</v>
      </c>
      <c r="B108" s="19">
        <f>A108</f>
        <v>46491</v>
      </c>
      <c r="C108" s="20" t="str">
        <f>IF(A108="","",IF(COUNTIF('Festività'!$A$5:$A$96,A108)&gt;0,"Festivo",IF(WEEKDAY(A108,2)&gt;5,"Weekend","Lavorativo")))</f>
        <v>Lavorativo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IF(C108="Lavorativo",'Impostazioni'!$B$6,0)</f>
        <v>8</v>
      </c>
      <c r="J108" s="22">
        <f>H108+IF(OR(G108="Ferie",G108="Malattia",G108="Visita medica",G108="Riposo compensativo",G108="Trasferta"),I108,IF(G108="Mezza giornata di ferie",I108/2,0))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IF(YEAR(DATE('Impostazioni'!$B$5,1,1)+104)='Impostazioni'!$B$5,DATE('Impostazioni'!$B$5,1,1)+104,"")</f>
        <v>46492</v>
      </c>
      <c r="B109" s="19">
        <f>A109</f>
        <v>46492</v>
      </c>
      <c r="C109" s="20" t="str">
        <f>IF(A109="","",IF(COUNTIF('Festività'!$A$5:$A$96,A109)&gt;0,"Festivo",IF(WEEKDAY(A109,2)&gt;5,"Weekend","Lavorativo")))</f>
        <v>Lavorativo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IF(C109="Lavorativo",'Impostazioni'!$B$6,0)</f>
        <v>8</v>
      </c>
      <c r="J109" s="22">
        <f>H109+IF(OR(G109="Ferie",G109="Malattia",G109="Visita medica",G109="Riposo compensativo",G109="Trasferta"),I109,IF(G109="Mezza giornata di ferie",I109/2,0))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IF(YEAR(DATE('Impostazioni'!$B$5,1,1)+105)='Impostazioni'!$B$5,DATE('Impostazioni'!$B$5,1,1)+105,"")</f>
        <v>46493</v>
      </c>
      <c r="B110" s="19">
        <f>A110</f>
        <v>46493</v>
      </c>
      <c r="C110" s="20" t="str">
        <f>IF(A110="","",IF(COUNTIF('Festività'!$A$5:$A$96,A110)&gt;0,"Festivo",IF(WEEKDAY(A110,2)&gt;5,"Weekend","Lavorativo")))</f>
        <v>Lavorativo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IF(C110="Lavorativo",'Impostazioni'!$B$6,0)</f>
        <v>8</v>
      </c>
      <c r="J110" s="22">
        <f>H110+IF(OR(G110="Ferie",G110="Malattia",G110="Visita medica",G110="Riposo compensativo",G110="Trasferta"),I110,IF(G110="Mezza giornata di ferie",I110/2,0))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IF(YEAR(DATE('Impostazioni'!$B$5,1,1)+106)='Impostazioni'!$B$5,DATE('Impostazioni'!$B$5,1,1)+106,"")</f>
        <v>46494</v>
      </c>
      <c r="B111" s="19">
        <f>A111</f>
        <v>46494</v>
      </c>
      <c r="C111" s="20" t="str">
        <f>IF(A111="","",IF(COUNTIF('Festività'!$A$5:$A$96,A111)&gt;0,"Festivo",IF(WEEKDAY(A111,2)&gt;5,"Weekend","Lavorativo")))</f>
        <v>Weekend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IF(C111="Lavorativo",'Impostazioni'!$B$6,0)</f>
        <v>0</v>
      </c>
      <c r="J111" s="22">
        <f>H111+IF(OR(G111="Ferie",G111="Malattia",G111="Visita medica",G111="Riposo compensativo",G111="Trasferta"),I111,IF(G111="Mezza giornata di ferie",I111/2,0))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IF(YEAR(DATE('Impostazioni'!$B$5,1,1)+107)='Impostazioni'!$B$5,DATE('Impostazioni'!$B$5,1,1)+107,"")</f>
        <v>46495</v>
      </c>
      <c r="B112" s="19">
        <f>A112</f>
        <v>46495</v>
      </c>
      <c r="C112" s="20" t="str">
        <f>IF(A112="","",IF(COUNTIF('Festività'!$A$5:$A$96,A112)&gt;0,"Festivo",IF(WEEKDAY(A112,2)&gt;5,"Weekend","Lavorativo")))</f>
        <v>Weekend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IF(C112="Lavorativo",'Impostazioni'!$B$6,0)</f>
        <v>0</v>
      </c>
      <c r="J112" s="22">
        <f>H112+IF(OR(G112="Ferie",G112="Malattia",G112="Visita medica",G112="Riposo compensativo",G112="Trasferta"),I112,IF(G112="Mezza giornata di ferie",I112/2,0))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IF(YEAR(DATE('Impostazioni'!$B$5,1,1)+108)='Impostazioni'!$B$5,DATE('Impostazioni'!$B$5,1,1)+108,"")</f>
        <v>46496</v>
      </c>
      <c r="B113" s="19">
        <f>A113</f>
        <v>46496</v>
      </c>
      <c r="C113" s="20" t="str">
        <f>IF(A113="","",IF(COUNTIF('Festività'!$A$5:$A$96,A113)&gt;0,"Festivo",IF(WEEKDAY(A113,2)&gt;5,"Weekend","Lavorativo")))</f>
        <v>Lavorativo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IF(C113="Lavorativo",'Impostazioni'!$B$6,0)</f>
        <v>8</v>
      </c>
      <c r="J113" s="22">
        <f>H113+IF(OR(G113="Ferie",G113="Malattia",G113="Visita medica",G113="Riposo compensativo",G113="Trasferta"),I113,IF(G113="Mezza giornata di ferie",I113/2,0))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IF(YEAR(DATE('Impostazioni'!$B$5,1,1)+109)='Impostazioni'!$B$5,DATE('Impostazioni'!$B$5,1,1)+109,"")</f>
        <v>46497</v>
      </c>
      <c r="B114" s="19">
        <f>A114</f>
        <v>46497</v>
      </c>
      <c r="C114" s="20" t="str">
        <f>IF(A114="","",IF(COUNTIF('Festività'!$A$5:$A$96,A114)&gt;0,"Festivo",IF(WEEKDAY(A114,2)&gt;5,"Weekend","Lavorativo")))</f>
        <v>Lavorativo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IF(C114="Lavorativo",'Impostazioni'!$B$6,0)</f>
        <v>8</v>
      </c>
      <c r="J114" s="22">
        <f>H114+IF(OR(G114="Ferie",G114="Malattia",G114="Visita medica",G114="Riposo compensativo",G114="Trasferta"),I114,IF(G114="Mezza giornata di ferie",I114/2,0))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IF(YEAR(DATE('Impostazioni'!$B$5,1,1)+110)='Impostazioni'!$B$5,DATE('Impostazioni'!$B$5,1,1)+110,"")</f>
        <v>46498</v>
      </c>
      <c r="B115" s="19">
        <f>A115</f>
        <v>46498</v>
      </c>
      <c r="C115" s="20" t="str">
        <f>IF(A115="","",IF(COUNTIF('Festività'!$A$5:$A$96,A115)&gt;0,"Festivo",IF(WEEKDAY(A115,2)&gt;5,"Weekend","Lavorativo")))</f>
        <v>Lavorativo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IF(C115="Lavorativo",'Impostazioni'!$B$6,0)</f>
        <v>8</v>
      </c>
      <c r="J115" s="22">
        <f>H115+IF(OR(G115="Ferie",G115="Malattia",G115="Visita medica",G115="Riposo compensativo",G115="Trasferta"),I115,IF(G115="Mezza giornata di ferie",I115/2,0))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IF(YEAR(DATE('Impostazioni'!$B$5,1,1)+111)='Impostazioni'!$B$5,DATE('Impostazioni'!$B$5,1,1)+111,"")</f>
        <v>46499</v>
      </c>
      <c r="B116" s="19">
        <f>A116</f>
        <v>46499</v>
      </c>
      <c r="C116" s="20" t="str">
        <f>IF(A116="","",IF(COUNTIF('Festività'!$A$5:$A$96,A116)&gt;0,"Festivo",IF(WEEKDAY(A116,2)&gt;5,"Weekend","Lavorativo")))</f>
        <v>Lavorativo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IF(C116="Lavorativo",'Impostazioni'!$B$6,0)</f>
        <v>8</v>
      </c>
      <c r="J116" s="22">
        <f>H116+IF(OR(G116="Ferie",G116="Malattia",G116="Visita medica",G116="Riposo compensativo",G116="Trasferta"),I116,IF(G116="Mezza giornata di ferie",I116/2,0))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IF(YEAR(DATE('Impostazioni'!$B$5,1,1)+112)='Impostazioni'!$B$5,DATE('Impostazioni'!$B$5,1,1)+112,"")</f>
        <v>46500</v>
      </c>
      <c r="B117" s="19">
        <f>A117</f>
        <v>46500</v>
      </c>
      <c r="C117" s="20" t="str">
        <f>IF(A117="","",IF(COUNTIF('Festività'!$A$5:$A$96,A117)&gt;0,"Festivo",IF(WEEKDAY(A117,2)&gt;5,"Weekend","Lavorativo")))</f>
        <v>Lavorativo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IF(C117="Lavorativo",'Impostazioni'!$B$6,0)</f>
        <v>8</v>
      </c>
      <c r="J117" s="22">
        <f>H117+IF(OR(G117="Ferie",G117="Malattia",G117="Visita medica",G117="Riposo compensativo",G117="Trasferta"),I117,IF(G117="Mezza giornata di ferie",I117/2,0))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IF(YEAR(DATE('Impostazioni'!$B$5,1,1)+113)='Impostazioni'!$B$5,DATE('Impostazioni'!$B$5,1,1)+113,"")</f>
        <v>46501</v>
      </c>
      <c r="B118" s="19">
        <f>A118</f>
        <v>46501</v>
      </c>
      <c r="C118" s="20" t="str">
        <f>IF(A118="","",IF(COUNTIF('Festività'!$A$5:$A$96,A118)&gt;0,"Festivo",IF(WEEKDAY(A118,2)&gt;5,"Weekend","Lavorativo")))</f>
        <v>Weekend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IF(C118="Lavorativo",'Impostazioni'!$B$6,0)</f>
        <v>0</v>
      </c>
      <c r="J118" s="22">
        <f>H118+IF(OR(G118="Ferie",G118="Malattia",G118="Visita medica",G118="Riposo compensativo",G118="Trasferta"),I118,IF(G118="Mezza giornata di ferie",I118/2,0))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IF(YEAR(DATE('Impostazioni'!$B$5,1,1)+114)='Impostazioni'!$B$5,DATE('Impostazioni'!$B$5,1,1)+114,"")</f>
        <v>46502</v>
      </c>
      <c r="B119" s="19">
        <f>A119</f>
        <v>46502</v>
      </c>
      <c r="C119" s="20" t="str">
        <f>IF(A119="","",IF(COUNTIF('Festività'!$A$5:$A$96,A119)&gt;0,"Festivo",IF(WEEKDAY(A119,2)&gt;5,"Weekend","Lavorativo")))</f>
        <v>Festivo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IF(C119="Lavorativo",'Impostazioni'!$B$6,0)</f>
        <v>0</v>
      </c>
      <c r="J119" s="22">
        <f>H119+IF(OR(G119="Ferie",G119="Malattia",G119="Visita medica",G119="Riposo compensativo",G119="Trasferta"),I119,IF(G119="Mezza giornata di ferie",I119/2,0))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IF(YEAR(DATE('Impostazioni'!$B$5,1,1)+115)='Impostazioni'!$B$5,DATE('Impostazioni'!$B$5,1,1)+115,"")</f>
        <v>46503</v>
      </c>
      <c r="B120" s="19">
        <f>A120</f>
        <v>46503</v>
      </c>
      <c r="C120" s="20" t="str">
        <f>IF(A120="","",IF(COUNTIF('Festività'!$A$5:$A$96,A120)&gt;0,"Festivo",IF(WEEKDAY(A120,2)&gt;5,"Weekend","Lavorativo")))</f>
        <v>Lavorativo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IF(C120="Lavorativo",'Impostazioni'!$B$6,0)</f>
        <v>8</v>
      </c>
      <c r="J120" s="22">
        <f>H120+IF(OR(G120="Ferie",G120="Malattia",G120="Visita medica",G120="Riposo compensativo",G120="Trasferta"),I120,IF(G120="Mezza giornata di ferie",I120/2,0))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IF(YEAR(DATE('Impostazioni'!$B$5,1,1)+116)='Impostazioni'!$B$5,DATE('Impostazioni'!$B$5,1,1)+116,"")</f>
        <v>46504</v>
      </c>
      <c r="B121" s="19">
        <f>A121</f>
        <v>46504</v>
      </c>
      <c r="C121" s="20" t="str">
        <f>IF(A121="","",IF(COUNTIF('Festività'!$A$5:$A$96,A121)&gt;0,"Festivo",IF(WEEKDAY(A121,2)&gt;5,"Weekend","Lavorativo")))</f>
        <v>Lavorativo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IF(C121="Lavorativo",'Impostazioni'!$B$6,0)</f>
        <v>8</v>
      </c>
      <c r="J121" s="22">
        <f>H121+IF(OR(G121="Ferie",G121="Malattia",G121="Visita medica",G121="Riposo compensativo",G121="Trasferta"),I121,IF(G121="Mezza giornata di ferie",I121/2,0))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IF(YEAR(DATE('Impostazioni'!$B$5,1,1)+117)='Impostazioni'!$B$5,DATE('Impostazioni'!$B$5,1,1)+117,"")</f>
        <v>46505</v>
      </c>
      <c r="B122" s="19">
        <f>A122</f>
        <v>46505</v>
      </c>
      <c r="C122" s="20" t="str">
        <f>IF(A122="","",IF(COUNTIF('Festività'!$A$5:$A$96,A122)&gt;0,"Festivo",IF(WEEKDAY(A122,2)&gt;5,"Weekend","Lavorativo")))</f>
        <v>Lavorativo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IF(C122="Lavorativo",'Impostazioni'!$B$6,0)</f>
        <v>8</v>
      </c>
      <c r="J122" s="22">
        <f>H122+IF(OR(G122="Ferie",G122="Malattia",G122="Visita medica",G122="Riposo compensativo",G122="Trasferta"),I122,IF(G122="Mezza giornata di ferie",I122/2,0))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IF(YEAR(DATE('Impostazioni'!$B$5,1,1)+118)='Impostazioni'!$B$5,DATE('Impostazioni'!$B$5,1,1)+118,"")</f>
        <v>46506</v>
      </c>
      <c r="B123" s="19">
        <f>A123</f>
        <v>46506</v>
      </c>
      <c r="C123" s="20" t="str">
        <f>IF(A123="","",IF(COUNTIF('Festività'!$A$5:$A$96,A123)&gt;0,"Festivo",IF(WEEKDAY(A123,2)&gt;5,"Weekend","Lavorativo")))</f>
        <v>Lavorativo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IF(C123="Lavorativo",'Impostazioni'!$B$6,0)</f>
        <v>8</v>
      </c>
      <c r="J123" s="22">
        <f>H123+IF(OR(G123="Ferie",G123="Malattia",G123="Visita medica",G123="Riposo compensativo",G123="Trasferta"),I123,IF(G123="Mezza giornata di ferie",I123/2,0))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IF(YEAR(DATE('Impostazioni'!$B$5,1,1)+119)='Impostazioni'!$B$5,DATE('Impostazioni'!$B$5,1,1)+119,"")</f>
        <v>46507</v>
      </c>
      <c r="B124" s="19">
        <f>A124</f>
        <v>46507</v>
      </c>
      <c r="C124" s="20" t="str">
        <f>IF(A124="","",IF(COUNTIF('Festività'!$A$5:$A$96,A124)&gt;0,"Festivo",IF(WEEKDAY(A124,2)&gt;5,"Weekend","Lavorativo")))</f>
        <v>Lavorativo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IF(C124="Lavorativo",'Impostazioni'!$B$6,0)</f>
        <v>8</v>
      </c>
      <c r="J124" s="22">
        <f>H124+IF(OR(G124="Ferie",G124="Malattia",G124="Visita medica",G124="Riposo compensativo",G124="Trasferta"),I124,IF(G124="Mezza giornata di ferie",I124/2,0))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IF(YEAR(DATE('Impostazioni'!$B$5,1,1)+120)='Impostazioni'!$B$5,DATE('Impostazioni'!$B$5,1,1)+120,"")</f>
        <v>46508</v>
      </c>
      <c r="B125" s="19">
        <f>A125</f>
        <v>46508</v>
      </c>
      <c r="C125" s="20" t="str">
        <f>IF(A125="","",IF(COUNTIF('Festività'!$A$5:$A$96,A125)&gt;0,"Festivo",IF(WEEKDAY(A125,2)&gt;5,"Weekend","Lavorativo")))</f>
        <v>Festivo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IF(C125="Lavorativo",'Impostazioni'!$B$6,0)</f>
        <v>0</v>
      </c>
      <c r="J125" s="22">
        <f>H125+IF(OR(G125="Ferie",G125="Malattia",G125="Visita medica",G125="Riposo compensativo",G125="Trasferta"),I125,IF(G125="Mezza giornata di ferie",I125/2,0))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IF(YEAR(DATE('Impostazioni'!$B$5,1,1)+121)='Impostazioni'!$B$5,DATE('Impostazioni'!$B$5,1,1)+121,"")</f>
        <v>46509</v>
      </c>
      <c r="B126" s="19">
        <f>A126</f>
        <v>46509</v>
      </c>
      <c r="C126" s="20" t="str">
        <f>IF(A126="","",IF(COUNTIF('Festività'!$A$5:$A$96,A126)&gt;0,"Festivo",IF(WEEKDAY(A126,2)&gt;5,"Weekend","Lavorativo")))</f>
        <v>Weekend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IF(C126="Lavorativo",'Impostazioni'!$B$6,0)</f>
        <v>0</v>
      </c>
      <c r="J126" s="22">
        <f>H126+IF(OR(G126="Ferie",G126="Malattia",G126="Visita medica",G126="Riposo compensativo",G126="Trasferta"),I126,IF(G126="Mezza giornata di ferie",I126/2,0))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IF(YEAR(DATE('Impostazioni'!$B$5,1,1)+122)='Impostazioni'!$B$5,DATE('Impostazioni'!$B$5,1,1)+122,"")</f>
        <v>46510</v>
      </c>
      <c r="B127" s="19">
        <f>A127</f>
        <v>46510</v>
      </c>
      <c r="C127" s="20" t="str">
        <f>IF(A127="","",IF(COUNTIF('Festività'!$A$5:$A$96,A127)&gt;0,"Festivo",IF(WEEKDAY(A127,2)&gt;5,"Weekend","Lavorativo")))</f>
        <v>Lavorativo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IF(C127="Lavorativo",'Impostazioni'!$B$6,0)</f>
        <v>8</v>
      </c>
      <c r="J127" s="22">
        <f>H127+IF(OR(G127="Ferie",G127="Malattia",G127="Visita medica",G127="Riposo compensativo",G127="Trasferta"),I127,IF(G127="Mezza giornata di ferie",I127/2,0))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IF(YEAR(DATE('Impostazioni'!$B$5,1,1)+123)='Impostazioni'!$B$5,DATE('Impostazioni'!$B$5,1,1)+123,"")</f>
        <v>46511</v>
      </c>
      <c r="B128" s="19">
        <f>A128</f>
        <v>46511</v>
      </c>
      <c r="C128" s="20" t="str">
        <f>IF(A128="","",IF(COUNTIF('Festività'!$A$5:$A$96,A128)&gt;0,"Festivo",IF(WEEKDAY(A128,2)&gt;5,"Weekend","Lavorativo")))</f>
        <v>Lavorativo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IF(C128="Lavorativo",'Impostazioni'!$B$6,0)</f>
        <v>8</v>
      </c>
      <c r="J128" s="22">
        <f>H128+IF(OR(G128="Ferie",G128="Malattia",G128="Visita medica",G128="Riposo compensativo",G128="Trasferta"),I128,IF(G128="Mezza giornata di ferie",I128/2,0))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IF(YEAR(DATE('Impostazioni'!$B$5,1,1)+124)='Impostazioni'!$B$5,DATE('Impostazioni'!$B$5,1,1)+124,"")</f>
        <v>46512</v>
      </c>
      <c r="B129" s="19">
        <f>A129</f>
        <v>46512</v>
      </c>
      <c r="C129" s="20" t="str">
        <f>IF(A129="","",IF(COUNTIF('Festività'!$A$5:$A$96,A129)&gt;0,"Festivo",IF(WEEKDAY(A129,2)&gt;5,"Weekend","Lavorativo")))</f>
        <v>Lavorativo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IF(C129="Lavorativo",'Impostazioni'!$B$6,0)</f>
        <v>8</v>
      </c>
      <c r="J129" s="22">
        <f>H129+IF(OR(G129="Ferie",G129="Malattia",G129="Visita medica",G129="Riposo compensativo",G129="Trasferta"),I129,IF(G129="Mezza giornata di ferie",I129/2,0))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IF(YEAR(DATE('Impostazioni'!$B$5,1,1)+125)='Impostazioni'!$B$5,DATE('Impostazioni'!$B$5,1,1)+125,"")</f>
        <v>46513</v>
      </c>
      <c r="B130" s="19">
        <f>A130</f>
        <v>46513</v>
      </c>
      <c r="C130" s="20" t="str">
        <f>IF(A130="","",IF(COUNTIF('Festività'!$A$5:$A$96,A130)&gt;0,"Festivo",IF(WEEKDAY(A130,2)&gt;5,"Weekend","Lavorativo")))</f>
        <v>Lavorativo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IF(C130="Lavorativo",'Impostazioni'!$B$6,0)</f>
        <v>8</v>
      </c>
      <c r="J130" s="22">
        <f>H130+IF(OR(G130="Ferie",G130="Malattia",G130="Visita medica",G130="Riposo compensativo",G130="Trasferta"),I130,IF(G130="Mezza giornata di ferie",I130/2,0))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IF(YEAR(DATE('Impostazioni'!$B$5,1,1)+126)='Impostazioni'!$B$5,DATE('Impostazioni'!$B$5,1,1)+126,"")</f>
        <v>46514</v>
      </c>
      <c r="B131" s="19">
        <f>A131</f>
        <v>46514</v>
      </c>
      <c r="C131" s="20" t="str">
        <f>IF(A131="","",IF(COUNTIF('Festività'!$A$5:$A$96,A131)&gt;0,"Festivo",IF(WEEKDAY(A131,2)&gt;5,"Weekend","Lavorativo")))</f>
        <v>Lavorativo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IF(C131="Lavorativo",'Impostazioni'!$B$6,0)</f>
        <v>8</v>
      </c>
      <c r="J131" s="22">
        <f>H131+IF(OR(G131="Ferie",G131="Malattia",G131="Visita medica",G131="Riposo compensativo",G131="Trasferta"),I131,IF(G131="Mezza giornata di ferie",I131/2,0))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IF(YEAR(DATE('Impostazioni'!$B$5,1,1)+127)='Impostazioni'!$B$5,DATE('Impostazioni'!$B$5,1,1)+127,"")</f>
        <v>46515</v>
      </c>
      <c r="B132" s="19">
        <f>A132</f>
        <v>46515</v>
      </c>
      <c r="C132" s="20" t="str">
        <f>IF(A132="","",IF(COUNTIF('Festività'!$A$5:$A$96,A132)&gt;0,"Festivo",IF(WEEKDAY(A132,2)&gt;5,"Weekend","Lavorativo")))</f>
        <v>Weekend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IF(C132="Lavorativo",'Impostazioni'!$B$6,0)</f>
        <v>0</v>
      </c>
      <c r="J132" s="22">
        <f>H132+IF(OR(G132="Ferie",G132="Malattia",G132="Visita medica",G132="Riposo compensativo",G132="Trasferta"),I132,IF(G132="Mezza giornata di ferie",I132/2,0))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IF(YEAR(DATE('Impostazioni'!$B$5,1,1)+128)='Impostazioni'!$B$5,DATE('Impostazioni'!$B$5,1,1)+128,"")</f>
        <v>46516</v>
      </c>
      <c r="B133" s="19">
        <f>A133</f>
        <v>46516</v>
      </c>
      <c r="C133" s="20" t="str">
        <f>IF(A133="","",IF(COUNTIF('Festività'!$A$5:$A$96,A133)&gt;0,"Festivo",IF(WEEKDAY(A133,2)&gt;5,"Weekend","Lavorativo")))</f>
        <v>Weekend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IF(C133="Lavorativo",'Impostazioni'!$B$6,0)</f>
        <v>0</v>
      </c>
      <c r="J133" s="22">
        <f>H133+IF(OR(G133="Ferie",G133="Malattia",G133="Visita medica",G133="Riposo compensativo",G133="Trasferta"),I133,IF(G133="Mezza giornata di ferie",I133/2,0))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IF(YEAR(DATE('Impostazioni'!$B$5,1,1)+129)='Impostazioni'!$B$5,DATE('Impostazioni'!$B$5,1,1)+129,"")</f>
        <v>46517</v>
      </c>
      <c r="B134" s="19">
        <f>A134</f>
        <v>46517</v>
      </c>
      <c r="C134" s="20" t="str">
        <f>IF(A134="","",IF(COUNTIF('Festività'!$A$5:$A$96,A134)&gt;0,"Festivo",IF(WEEKDAY(A134,2)&gt;5,"Weekend","Lavorativo")))</f>
        <v>Lavorativo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IF(C134="Lavorativo",'Impostazioni'!$B$6,0)</f>
        <v>8</v>
      </c>
      <c r="J134" s="22">
        <f>H134+IF(OR(G134="Ferie",G134="Malattia",G134="Visita medica",G134="Riposo compensativo",G134="Trasferta"),I134,IF(G134="Mezza giornata di ferie",I134/2,0))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IF(YEAR(DATE('Impostazioni'!$B$5,1,1)+130)='Impostazioni'!$B$5,DATE('Impostazioni'!$B$5,1,1)+130,"")</f>
        <v>46518</v>
      </c>
      <c r="B135" s="19">
        <f>A135</f>
        <v>46518</v>
      </c>
      <c r="C135" s="20" t="str">
        <f>IF(A135="","",IF(COUNTIF('Festività'!$A$5:$A$96,A135)&gt;0,"Festivo",IF(WEEKDAY(A135,2)&gt;5,"Weekend","Lavorativo")))</f>
        <v>Lavorativo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IF(C135="Lavorativo",'Impostazioni'!$B$6,0)</f>
        <v>8</v>
      </c>
      <c r="J135" s="22">
        <f>H135+IF(OR(G135="Ferie",G135="Malattia",G135="Visita medica",G135="Riposo compensativo",G135="Trasferta"),I135,IF(G135="Mezza giornata di ferie",I135/2,0))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IF(YEAR(DATE('Impostazioni'!$B$5,1,1)+131)='Impostazioni'!$B$5,DATE('Impostazioni'!$B$5,1,1)+131,"")</f>
        <v>46519</v>
      </c>
      <c r="B136" s="19">
        <f>A136</f>
        <v>46519</v>
      </c>
      <c r="C136" s="20" t="str">
        <f>IF(A136="","",IF(COUNTIF('Festività'!$A$5:$A$96,A136)&gt;0,"Festivo",IF(WEEKDAY(A136,2)&gt;5,"Weekend","Lavorativo")))</f>
        <v>Lavorativo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IF(C136="Lavorativo",'Impostazioni'!$B$6,0)</f>
        <v>8</v>
      </c>
      <c r="J136" s="22">
        <f>H136+IF(OR(G136="Ferie",G136="Malattia",G136="Visita medica",G136="Riposo compensativo",G136="Trasferta"),I136,IF(G136="Mezza giornata di ferie",I136/2,0))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IF(YEAR(DATE('Impostazioni'!$B$5,1,1)+132)='Impostazioni'!$B$5,DATE('Impostazioni'!$B$5,1,1)+132,"")</f>
        <v>46520</v>
      </c>
      <c r="B137" s="19">
        <f>A137</f>
        <v>46520</v>
      </c>
      <c r="C137" s="20" t="str">
        <f>IF(A137="","",IF(COUNTIF('Festività'!$A$5:$A$96,A137)&gt;0,"Festivo",IF(WEEKDAY(A137,2)&gt;5,"Weekend","Lavorativo")))</f>
        <v>Lavorativo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IF(C137="Lavorativo",'Impostazioni'!$B$6,0)</f>
        <v>8</v>
      </c>
      <c r="J137" s="22">
        <f>H137+IF(OR(G137="Ferie",G137="Malattia",G137="Visita medica",G137="Riposo compensativo",G137="Trasferta"),I137,IF(G137="Mezza giornata di ferie",I137/2,0))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IF(YEAR(DATE('Impostazioni'!$B$5,1,1)+133)='Impostazioni'!$B$5,DATE('Impostazioni'!$B$5,1,1)+133,"")</f>
        <v>46521</v>
      </c>
      <c r="B138" s="19">
        <f>A138</f>
        <v>46521</v>
      </c>
      <c r="C138" s="20" t="str">
        <f>IF(A138="","",IF(COUNTIF('Festività'!$A$5:$A$96,A138)&gt;0,"Festivo",IF(WEEKDAY(A138,2)&gt;5,"Weekend","Lavorativo")))</f>
        <v>Lavorativo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IF(C138="Lavorativo",'Impostazioni'!$B$6,0)</f>
        <v>8</v>
      </c>
      <c r="J138" s="22">
        <f>H138+IF(OR(G138="Ferie",G138="Malattia",G138="Visita medica",G138="Riposo compensativo",G138="Trasferta"),I138,IF(G138="Mezza giornata di ferie",I138/2,0))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IF(YEAR(DATE('Impostazioni'!$B$5,1,1)+134)='Impostazioni'!$B$5,DATE('Impostazioni'!$B$5,1,1)+134,"")</f>
        <v>46522</v>
      </c>
      <c r="B139" s="19">
        <f>A139</f>
        <v>46522</v>
      </c>
      <c r="C139" s="20" t="str">
        <f>IF(A139="","",IF(COUNTIF('Festività'!$A$5:$A$96,A139)&gt;0,"Festivo",IF(WEEKDAY(A139,2)&gt;5,"Weekend","Lavorativo")))</f>
        <v>Weekend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IF(C139="Lavorativo",'Impostazioni'!$B$6,0)</f>
        <v>0</v>
      </c>
      <c r="J139" s="22">
        <f>H139+IF(OR(G139="Ferie",G139="Malattia",G139="Visita medica",G139="Riposo compensativo",G139="Trasferta"),I139,IF(G139="Mezza giornata di ferie",I139/2,0))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IF(YEAR(DATE('Impostazioni'!$B$5,1,1)+135)='Impostazioni'!$B$5,DATE('Impostazioni'!$B$5,1,1)+135,"")</f>
        <v>46523</v>
      </c>
      <c r="B140" s="19">
        <f>A140</f>
        <v>46523</v>
      </c>
      <c r="C140" s="20" t="str">
        <f>IF(A140="","",IF(COUNTIF('Festività'!$A$5:$A$96,A140)&gt;0,"Festivo",IF(WEEKDAY(A140,2)&gt;5,"Weekend","Lavorativo")))</f>
        <v>Weekend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IF(C140="Lavorativo",'Impostazioni'!$B$6,0)</f>
        <v>0</v>
      </c>
      <c r="J140" s="22">
        <f>H140+IF(OR(G140="Ferie",G140="Malattia",G140="Visita medica",G140="Riposo compensativo",G140="Trasferta"),I140,IF(G140="Mezza giornata di ferie",I140/2,0))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IF(YEAR(DATE('Impostazioni'!$B$5,1,1)+136)='Impostazioni'!$B$5,DATE('Impostazioni'!$B$5,1,1)+136,"")</f>
        <v>46524</v>
      </c>
      <c r="B141" s="19">
        <f>A141</f>
        <v>46524</v>
      </c>
      <c r="C141" s="20" t="str">
        <f>IF(A141="","",IF(COUNTIF('Festività'!$A$5:$A$96,A141)&gt;0,"Festivo",IF(WEEKDAY(A141,2)&gt;5,"Weekend","Lavorativo")))</f>
        <v>Lavorativo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IF(C141="Lavorativo",'Impostazioni'!$B$6,0)</f>
        <v>8</v>
      </c>
      <c r="J141" s="22">
        <f>H141+IF(OR(G141="Ferie",G141="Malattia",G141="Visita medica",G141="Riposo compensativo",G141="Trasferta"),I141,IF(G141="Mezza giornata di ferie",I141/2,0))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IF(YEAR(DATE('Impostazioni'!$B$5,1,1)+137)='Impostazioni'!$B$5,DATE('Impostazioni'!$B$5,1,1)+137,"")</f>
        <v>46525</v>
      </c>
      <c r="B142" s="19">
        <f>A142</f>
        <v>46525</v>
      </c>
      <c r="C142" s="20" t="str">
        <f>IF(A142="","",IF(COUNTIF('Festività'!$A$5:$A$96,A142)&gt;0,"Festivo",IF(WEEKDAY(A142,2)&gt;5,"Weekend","Lavorativo")))</f>
        <v>Lavorativo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IF(C142="Lavorativo",'Impostazioni'!$B$6,0)</f>
        <v>8</v>
      </c>
      <c r="J142" s="22">
        <f>H142+IF(OR(G142="Ferie",G142="Malattia",G142="Visita medica",G142="Riposo compensativo",G142="Trasferta"),I142,IF(G142="Mezza giornata di ferie",I142/2,0))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IF(YEAR(DATE('Impostazioni'!$B$5,1,1)+138)='Impostazioni'!$B$5,DATE('Impostazioni'!$B$5,1,1)+138,"")</f>
        <v>46526</v>
      </c>
      <c r="B143" s="19">
        <f>A143</f>
        <v>46526</v>
      </c>
      <c r="C143" s="20" t="str">
        <f>IF(A143="","",IF(COUNTIF('Festività'!$A$5:$A$96,A143)&gt;0,"Festivo",IF(WEEKDAY(A143,2)&gt;5,"Weekend","Lavorativo")))</f>
        <v>Lavorativo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IF(C143="Lavorativo",'Impostazioni'!$B$6,0)</f>
        <v>8</v>
      </c>
      <c r="J143" s="22">
        <f>H143+IF(OR(G143="Ferie",G143="Malattia",G143="Visita medica",G143="Riposo compensativo",G143="Trasferta"),I143,IF(G143="Mezza giornata di ferie",I143/2,0))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IF(YEAR(DATE('Impostazioni'!$B$5,1,1)+139)='Impostazioni'!$B$5,DATE('Impostazioni'!$B$5,1,1)+139,"")</f>
        <v>46527</v>
      </c>
      <c r="B144" s="19">
        <f>A144</f>
        <v>46527</v>
      </c>
      <c r="C144" s="20" t="str">
        <f>IF(A144="","",IF(COUNTIF('Festività'!$A$5:$A$96,A144)&gt;0,"Festivo",IF(WEEKDAY(A144,2)&gt;5,"Weekend","Lavorativo")))</f>
        <v>Lavorativo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IF(C144="Lavorativo",'Impostazioni'!$B$6,0)</f>
        <v>8</v>
      </c>
      <c r="J144" s="22">
        <f>H144+IF(OR(G144="Ferie",G144="Malattia",G144="Visita medica",G144="Riposo compensativo",G144="Trasferta"),I144,IF(G144="Mezza giornata di ferie",I144/2,0))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IF(YEAR(DATE('Impostazioni'!$B$5,1,1)+140)='Impostazioni'!$B$5,DATE('Impostazioni'!$B$5,1,1)+140,"")</f>
        <v>46528</v>
      </c>
      <c r="B145" s="19">
        <f>A145</f>
        <v>46528</v>
      </c>
      <c r="C145" s="20" t="str">
        <f>IF(A145="","",IF(COUNTIF('Festività'!$A$5:$A$96,A145)&gt;0,"Festivo",IF(WEEKDAY(A145,2)&gt;5,"Weekend","Lavorativo")))</f>
        <v>Lavorativo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IF(C145="Lavorativo",'Impostazioni'!$B$6,0)</f>
        <v>8</v>
      </c>
      <c r="J145" s="22">
        <f>H145+IF(OR(G145="Ferie",G145="Malattia",G145="Visita medica",G145="Riposo compensativo",G145="Trasferta"),I145,IF(G145="Mezza giornata di ferie",I145/2,0))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IF(YEAR(DATE('Impostazioni'!$B$5,1,1)+141)='Impostazioni'!$B$5,DATE('Impostazioni'!$B$5,1,1)+141,"")</f>
        <v>46529</v>
      </c>
      <c r="B146" s="19">
        <f>A146</f>
        <v>46529</v>
      </c>
      <c r="C146" s="20" t="str">
        <f>IF(A146="","",IF(COUNTIF('Festività'!$A$5:$A$96,A146)&gt;0,"Festivo",IF(WEEKDAY(A146,2)&gt;5,"Weekend","Lavorativo")))</f>
        <v>Weekend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IF(C146="Lavorativo",'Impostazioni'!$B$6,0)</f>
        <v>0</v>
      </c>
      <c r="J146" s="22">
        <f>H146+IF(OR(G146="Ferie",G146="Malattia",G146="Visita medica",G146="Riposo compensativo",G146="Trasferta"),I146,IF(G146="Mezza giornata di ferie",I146/2,0))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IF(YEAR(DATE('Impostazioni'!$B$5,1,1)+142)='Impostazioni'!$B$5,DATE('Impostazioni'!$B$5,1,1)+142,"")</f>
        <v>46530</v>
      </c>
      <c r="B147" s="19">
        <f>A147</f>
        <v>46530</v>
      </c>
      <c r="C147" s="20" t="str">
        <f>IF(A147="","",IF(COUNTIF('Festività'!$A$5:$A$96,A147)&gt;0,"Festivo",IF(WEEKDAY(A147,2)&gt;5,"Weekend","Lavorativo")))</f>
        <v>Weekend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IF(C147="Lavorativo",'Impostazioni'!$B$6,0)</f>
        <v>0</v>
      </c>
      <c r="J147" s="22">
        <f>H147+IF(OR(G147="Ferie",G147="Malattia",G147="Visita medica",G147="Riposo compensativo",G147="Trasferta"),I147,IF(G147="Mezza giornata di ferie",I147/2,0))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IF(YEAR(DATE('Impostazioni'!$B$5,1,1)+143)='Impostazioni'!$B$5,DATE('Impostazioni'!$B$5,1,1)+143,"")</f>
        <v>46531</v>
      </c>
      <c r="B148" s="19">
        <f>A148</f>
        <v>46531</v>
      </c>
      <c r="C148" s="20" t="str">
        <f>IF(A148="","",IF(COUNTIF('Festività'!$A$5:$A$96,A148)&gt;0,"Festivo",IF(WEEKDAY(A148,2)&gt;5,"Weekend","Lavorativo")))</f>
        <v>Lavorativo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IF(C148="Lavorativo",'Impostazioni'!$B$6,0)</f>
        <v>8</v>
      </c>
      <c r="J148" s="22">
        <f>H148+IF(OR(G148="Ferie",G148="Malattia",G148="Visita medica",G148="Riposo compensativo",G148="Trasferta"),I148,IF(G148="Mezza giornata di ferie",I148/2,0))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IF(YEAR(DATE('Impostazioni'!$B$5,1,1)+144)='Impostazioni'!$B$5,DATE('Impostazioni'!$B$5,1,1)+144,"")</f>
        <v>46532</v>
      </c>
      <c r="B149" s="19">
        <f>A149</f>
        <v>46532</v>
      </c>
      <c r="C149" s="20" t="str">
        <f>IF(A149="","",IF(COUNTIF('Festività'!$A$5:$A$96,A149)&gt;0,"Festivo",IF(WEEKDAY(A149,2)&gt;5,"Weekend","Lavorativo")))</f>
        <v>Lavorativo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IF(C149="Lavorativo",'Impostazioni'!$B$6,0)</f>
        <v>8</v>
      </c>
      <c r="J149" s="22">
        <f>H149+IF(OR(G149="Ferie",G149="Malattia",G149="Visita medica",G149="Riposo compensativo",G149="Trasferta"),I149,IF(G149="Mezza giornata di ferie",I149/2,0))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IF(YEAR(DATE('Impostazioni'!$B$5,1,1)+145)='Impostazioni'!$B$5,DATE('Impostazioni'!$B$5,1,1)+145,"")</f>
        <v>46533</v>
      </c>
      <c r="B150" s="19">
        <f>A150</f>
        <v>46533</v>
      </c>
      <c r="C150" s="20" t="str">
        <f>IF(A150="","",IF(COUNTIF('Festività'!$A$5:$A$96,A150)&gt;0,"Festivo",IF(WEEKDAY(A150,2)&gt;5,"Weekend","Lavorativo")))</f>
        <v>Lavorativo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IF(C150="Lavorativo",'Impostazioni'!$B$6,0)</f>
        <v>8</v>
      </c>
      <c r="J150" s="22">
        <f>H150+IF(OR(G150="Ferie",G150="Malattia",G150="Visita medica",G150="Riposo compensativo",G150="Trasferta"),I150,IF(G150="Mezza giornata di ferie",I150/2,0))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IF(YEAR(DATE('Impostazioni'!$B$5,1,1)+146)='Impostazioni'!$B$5,DATE('Impostazioni'!$B$5,1,1)+146,"")</f>
        <v>46534</v>
      </c>
      <c r="B151" s="19">
        <f>A151</f>
        <v>46534</v>
      </c>
      <c r="C151" s="20" t="str">
        <f>IF(A151="","",IF(COUNTIF('Festività'!$A$5:$A$96,A151)&gt;0,"Festivo",IF(WEEKDAY(A151,2)&gt;5,"Weekend","Lavorativo")))</f>
        <v>Lavorativo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IF(C151="Lavorativo",'Impostazioni'!$B$6,0)</f>
        <v>8</v>
      </c>
      <c r="J151" s="22">
        <f>H151+IF(OR(G151="Ferie",G151="Malattia",G151="Visita medica",G151="Riposo compensativo",G151="Trasferta"),I151,IF(G151="Mezza giornata di ferie",I151/2,0))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IF(YEAR(DATE('Impostazioni'!$B$5,1,1)+147)='Impostazioni'!$B$5,DATE('Impostazioni'!$B$5,1,1)+147,"")</f>
        <v>46535</v>
      </c>
      <c r="B152" s="19">
        <f>A152</f>
        <v>46535</v>
      </c>
      <c r="C152" s="20" t="str">
        <f>IF(A152="","",IF(COUNTIF('Festività'!$A$5:$A$96,A152)&gt;0,"Festivo",IF(WEEKDAY(A152,2)&gt;5,"Weekend","Lavorativo")))</f>
        <v>Lavorativo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IF(C152="Lavorativo",'Impostazioni'!$B$6,0)</f>
        <v>8</v>
      </c>
      <c r="J152" s="22">
        <f>H152+IF(OR(G152="Ferie",G152="Malattia",G152="Visita medica",G152="Riposo compensativo",G152="Trasferta"),I152,IF(G152="Mezza giornata di ferie",I152/2,0))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IF(YEAR(DATE('Impostazioni'!$B$5,1,1)+148)='Impostazioni'!$B$5,DATE('Impostazioni'!$B$5,1,1)+148,"")</f>
        <v>46536</v>
      </c>
      <c r="B153" s="19">
        <f>A153</f>
        <v>46536</v>
      </c>
      <c r="C153" s="20" t="str">
        <f>IF(A153="","",IF(COUNTIF('Festività'!$A$5:$A$96,A153)&gt;0,"Festivo",IF(WEEKDAY(A153,2)&gt;5,"Weekend","Lavorativo")))</f>
        <v>Weekend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IF(C153="Lavorativo",'Impostazioni'!$B$6,0)</f>
        <v>0</v>
      </c>
      <c r="J153" s="22">
        <f>H153+IF(OR(G153="Ferie",G153="Malattia",G153="Visita medica",G153="Riposo compensativo",G153="Trasferta"),I153,IF(G153="Mezza giornata di ferie",I153/2,0))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IF(YEAR(DATE('Impostazioni'!$B$5,1,1)+149)='Impostazioni'!$B$5,DATE('Impostazioni'!$B$5,1,1)+149,"")</f>
        <v>46537</v>
      </c>
      <c r="B154" s="19">
        <f>A154</f>
        <v>46537</v>
      </c>
      <c r="C154" s="20" t="str">
        <f>IF(A154="","",IF(COUNTIF('Festività'!$A$5:$A$96,A154)&gt;0,"Festivo",IF(WEEKDAY(A154,2)&gt;5,"Weekend","Lavorativo")))</f>
        <v>Weekend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IF(C154="Lavorativo",'Impostazioni'!$B$6,0)</f>
        <v>0</v>
      </c>
      <c r="J154" s="22">
        <f>H154+IF(OR(G154="Ferie",G154="Malattia",G154="Visita medica",G154="Riposo compensativo",G154="Trasferta"),I154,IF(G154="Mezza giornata di ferie",I154/2,0))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IF(YEAR(DATE('Impostazioni'!$B$5,1,1)+150)='Impostazioni'!$B$5,DATE('Impostazioni'!$B$5,1,1)+150,"")</f>
        <v>46538</v>
      </c>
      <c r="B155" s="19">
        <f>A155</f>
        <v>46538</v>
      </c>
      <c r="C155" s="20" t="str">
        <f>IF(A155="","",IF(COUNTIF('Festività'!$A$5:$A$96,A155)&gt;0,"Festivo",IF(WEEKDAY(A155,2)&gt;5,"Weekend","Lavorativo")))</f>
        <v>Lavorativo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IF(C155="Lavorativo",'Impostazioni'!$B$6,0)</f>
        <v>8</v>
      </c>
      <c r="J155" s="22">
        <f>H155+IF(OR(G155="Ferie",G155="Malattia",G155="Visita medica",G155="Riposo compensativo",G155="Trasferta"),I155,IF(G155="Mezza giornata di ferie",I155/2,0))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IF(YEAR(DATE('Impostazioni'!$B$5,1,1)+151)='Impostazioni'!$B$5,DATE('Impostazioni'!$B$5,1,1)+151,"")</f>
        <v>46539</v>
      </c>
      <c r="B156" s="19">
        <f>A156</f>
        <v>46539</v>
      </c>
      <c r="C156" s="20" t="str">
        <f>IF(A156="","",IF(COUNTIF('Festività'!$A$5:$A$96,A156)&gt;0,"Festivo",IF(WEEKDAY(A156,2)&gt;5,"Weekend","Lavorativo")))</f>
        <v>Lavorativo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IF(C156="Lavorativo",'Impostazioni'!$B$6,0)</f>
        <v>8</v>
      </c>
      <c r="J156" s="22">
        <f>H156+IF(OR(G156="Ferie",G156="Malattia",G156="Visita medica",G156="Riposo compensativo",G156="Trasferta"),I156,IF(G156="Mezza giornata di ferie",I156/2,0))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IF(YEAR(DATE('Impostazioni'!$B$5,1,1)+152)='Impostazioni'!$B$5,DATE('Impostazioni'!$B$5,1,1)+152,"")</f>
        <v>46540</v>
      </c>
      <c r="B157" s="19">
        <f>A157</f>
        <v>46540</v>
      </c>
      <c r="C157" s="20" t="str">
        <f>IF(A157="","",IF(COUNTIF('Festività'!$A$5:$A$96,A157)&gt;0,"Festivo",IF(WEEKDAY(A157,2)&gt;5,"Weekend","Lavorativo")))</f>
        <v>Festivo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IF(C157="Lavorativo",'Impostazioni'!$B$6,0)</f>
        <v>0</v>
      </c>
      <c r="J157" s="22">
        <f>H157+IF(OR(G157="Ferie",G157="Malattia",G157="Visita medica",G157="Riposo compensativo",G157="Trasferta"),I157,IF(G157="Mezza giornata di ferie",I157/2,0))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IF(YEAR(DATE('Impostazioni'!$B$5,1,1)+153)='Impostazioni'!$B$5,DATE('Impostazioni'!$B$5,1,1)+153,"")</f>
        <v>46541</v>
      </c>
      <c r="B158" s="19">
        <f>A158</f>
        <v>46541</v>
      </c>
      <c r="C158" s="20" t="str">
        <f>IF(A158="","",IF(COUNTIF('Festività'!$A$5:$A$96,A158)&gt;0,"Festivo",IF(WEEKDAY(A158,2)&gt;5,"Weekend","Lavorativo")))</f>
        <v>Lavorativo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IF(C158="Lavorativo",'Impostazioni'!$B$6,0)</f>
        <v>8</v>
      </c>
      <c r="J158" s="22">
        <f>H158+IF(OR(G158="Ferie",G158="Malattia",G158="Visita medica",G158="Riposo compensativo",G158="Trasferta"),I158,IF(G158="Mezza giornata di ferie",I158/2,0))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IF(YEAR(DATE('Impostazioni'!$B$5,1,1)+154)='Impostazioni'!$B$5,DATE('Impostazioni'!$B$5,1,1)+154,"")</f>
        <v>46542</v>
      </c>
      <c r="B159" s="19">
        <f>A159</f>
        <v>46542</v>
      </c>
      <c r="C159" s="20" t="str">
        <f>IF(A159="","",IF(COUNTIF('Festività'!$A$5:$A$96,A159)&gt;0,"Festivo",IF(WEEKDAY(A159,2)&gt;5,"Weekend","Lavorativo")))</f>
        <v>Lavorativo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IF(C159="Lavorativo",'Impostazioni'!$B$6,0)</f>
        <v>8</v>
      </c>
      <c r="J159" s="22">
        <f>H159+IF(OR(G159="Ferie",G159="Malattia",G159="Visita medica",G159="Riposo compensativo",G159="Trasferta"),I159,IF(G159="Mezza giornata di ferie",I159/2,0))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IF(YEAR(DATE('Impostazioni'!$B$5,1,1)+155)='Impostazioni'!$B$5,DATE('Impostazioni'!$B$5,1,1)+155,"")</f>
        <v>46543</v>
      </c>
      <c r="B160" s="19">
        <f>A160</f>
        <v>46543</v>
      </c>
      <c r="C160" s="20" t="str">
        <f>IF(A160="","",IF(COUNTIF('Festività'!$A$5:$A$96,A160)&gt;0,"Festivo",IF(WEEKDAY(A160,2)&gt;5,"Weekend","Lavorativo")))</f>
        <v>Weekend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IF(C160="Lavorativo",'Impostazioni'!$B$6,0)</f>
        <v>0</v>
      </c>
      <c r="J160" s="22">
        <f>H160+IF(OR(G160="Ferie",G160="Malattia",G160="Visita medica",G160="Riposo compensativo",G160="Trasferta"),I160,IF(G160="Mezza giornata di ferie",I160/2,0))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IF(YEAR(DATE('Impostazioni'!$B$5,1,1)+156)='Impostazioni'!$B$5,DATE('Impostazioni'!$B$5,1,1)+156,"")</f>
        <v>46544</v>
      </c>
      <c r="B161" s="19">
        <f>A161</f>
        <v>46544</v>
      </c>
      <c r="C161" s="20" t="str">
        <f>IF(A161="","",IF(COUNTIF('Festività'!$A$5:$A$96,A161)&gt;0,"Festivo",IF(WEEKDAY(A161,2)&gt;5,"Weekend","Lavorativo")))</f>
        <v>Weekend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IF(C161="Lavorativo",'Impostazioni'!$B$6,0)</f>
        <v>0</v>
      </c>
      <c r="J161" s="22">
        <f>H161+IF(OR(G161="Ferie",G161="Malattia",G161="Visita medica",G161="Riposo compensativo",G161="Trasferta"),I161,IF(G161="Mezza giornata di ferie",I161/2,0))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IF(YEAR(DATE('Impostazioni'!$B$5,1,1)+157)='Impostazioni'!$B$5,DATE('Impostazioni'!$B$5,1,1)+157,"")</f>
        <v>46545</v>
      </c>
      <c r="B162" s="19">
        <f>A162</f>
        <v>46545</v>
      </c>
      <c r="C162" s="20" t="str">
        <f>IF(A162="","",IF(COUNTIF('Festività'!$A$5:$A$96,A162)&gt;0,"Festivo",IF(WEEKDAY(A162,2)&gt;5,"Weekend","Lavorativo")))</f>
        <v>Lavorativo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IF(C162="Lavorativo",'Impostazioni'!$B$6,0)</f>
        <v>8</v>
      </c>
      <c r="J162" s="22">
        <f>H162+IF(OR(G162="Ferie",G162="Malattia",G162="Visita medica",G162="Riposo compensativo",G162="Trasferta"),I162,IF(G162="Mezza giornata di ferie",I162/2,0))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IF(YEAR(DATE('Impostazioni'!$B$5,1,1)+158)='Impostazioni'!$B$5,DATE('Impostazioni'!$B$5,1,1)+158,"")</f>
        <v>46546</v>
      </c>
      <c r="B163" s="19">
        <f>A163</f>
        <v>46546</v>
      </c>
      <c r="C163" s="20" t="str">
        <f>IF(A163="","",IF(COUNTIF('Festività'!$A$5:$A$96,A163)&gt;0,"Festivo",IF(WEEKDAY(A163,2)&gt;5,"Weekend","Lavorativo")))</f>
        <v>Lavorativo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IF(C163="Lavorativo",'Impostazioni'!$B$6,0)</f>
        <v>8</v>
      </c>
      <c r="J163" s="22">
        <f>H163+IF(OR(G163="Ferie",G163="Malattia",G163="Visita medica",G163="Riposo compensativo",G163="Trasferta"),I163,IF(G163="Mezza giornata di ferie",I163/2,0))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IF(YEAR(DATE('Impostazioni'!$B$5,1,1)+159)='Impostazioni'!$B$5,DATE('Impostazioni'!$B$5,1,1)+159,"")</f>
        <v>46547</v>
      </c>
      <c r="B164" s="19">
        <f>A164</f>
        <v>46547</v>
      </c>
      <c r="C164" s="20" t="str">
        <f>IF(A164="","",IF(COUNTIF('Festività'!$A$5:$A$96,A164)&gt;0,"Festivo",IF(WEEKDAY(A164,2)&gt;5,"Weekend","Lavorativo")))</f>
        <v>Lavorativo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IF(C164="Lavorativo",'Impostazioni'!$B$6,0)</f>
        <v>8</v>
      </c>
      <c r="J164" s="22">
        <f>H164+IF(OR(G164="Ferie",G164="Malattia",G164="Visita medica",G164="Riposo compensativo",G164="Trasferta"),I164,IF(G164="Mezza giornata di ferie",I164/2,0))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IF(YEAR(DATE('Impostazioni'!$B$5,1,1)+160)='Impostazioni'!$B$5,DATE('Impostazioni'!$B$5,1,1)+160,"")</f>
        <v>46548</v>
      </c>
      <c r="B165" s="19">
        <f>A165</f>
        <v>46548</v>
      </c>
      <c r="C165" s="20" t="str">
        <f>IF(A165="","",IF(COUNTIF('Festività'!$A$5:$A$96,A165)&gt;0,"Festivo",IF(WEEKDAY(A165,2)&gt;5,"Weekend","Lavorativo")))</f>
        <v>Lavorativo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IF(C165="Lavorativo",'Impostazioni'!$B$6,0)</f>
        <v>8</v>
      </c>
      <c r="J165" s="22">
        <f>H165+IF(OR(G165="Ferie",G165="Malattia",G165="Visita medica",G165="Riposo compensativo",G165="Trasferta"),I165,IF(G165="Mezza giornata di ferie",I165/2,0))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IF(YEAR(DATE('Impostazioni'!$B$5,1,1)+161)='Impostazioni'!$B$5,DATE('Impostazioni'!$B$5,1,1)+161,"")</f>
        <v>46549</v>
      </c>
      <c r="B166" s="19">
        <f>A166</f>
        <v>46549</v>
      </c>
      <c r="C166" s="20" t="str">
        <f>IF(A166="","",IF(COUNTIF('Festività'!$A$5:$A$96,A166)&gt;0,"Festivo",IF(WEEKDAY(A166,2)&gt;5,"Weekend","Lavorativo")))</f>
        <v>Lavorativo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IF(C166="Lavorativo",'Impostazioni'!$B$6,0)</f>
        <v>8</v>
      </c>
      <c r="J166" s="22">
        <f>H166+IF(OR(G166="Ferie",G166="Malattia",G166="Visita medica",G166="Riposo compensativo",G166="Trasferta"),I166,IF(G166="Mezza giornata di ferie",I166/2,0))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IF(YEAR(DATE('Impostazioni'!$B$5,1,1)+162)='Impostazioni'!$B$5,DATE('Impostazioni'!$B$5,1,1)+162,"")</f>
        <v>46550</v>
      </c>
      <c r="B167" s="19">
        <f>A167</f>
        <v>46550</v>
      </c>
      <c r="C167" s="20" t="str">
        <f>IF(A167="","",IF(COUNTIF('Festività'!$A$5:$A$96,A167)&gt;0,"Festivo",IF(WEEKDAY(A167,2)&gt;5,"Weekend","Lavorativo")))</f>
        <v>Weekend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IF(C167="Lavorativo",'Impostazioni'!$B$6,0)</f>
        <v>0</v>
      </c>
      <c r="J167" s="22">
        <f>H167+IF(OR(G167="Ferie",G167="Malattia",G167="Visita medica",G167="Riposo compensativo",G167="Trasferta"),I167,IF(G167="Mezza giornata di ferie",I167/2,0))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IF(YEAR(DATE('Impostazioni'!$B$5,1,1)+163)='Impostazioni'!$B$5,DATE('Impostazioni'!$B$5,1,1)+163,"")</f>
        <v>46551</v>
      </c>
      <c r="B168" s="19">
        <f>A168</f>
        <v>46551</v>
      </c>
      <c r="C168" s="20" t="str">
        <f>IF(A168="","",IF(COUNTIF('Festività'!$A$5:$A$96,A168)&gt;0,"Festivo",IF(WEEKDAY(A168,2)&gt;5,"Weekend","Lavorativo")))</f>
        <v>Weekend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IF(C168="Lavorativo",'Impostazioni'!$B$6,0)</f>
        <v>0</v>
      </c>
      <c r="J168" s="22">
        <f>H168+IF(OR(G168="Ferie",G168="Malattia",G168="Visita medica",G168="Riposo compensativo",G168="Trasferta"),I168,IF(G168="Mezza giornata di ferie",I168/2,0))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IF(YEAR(DATE('Impostazioni'!$B$5,1,1)+164)='Impostazioni'!$B$5,DATE('Impostazioni'!$B$5,1,1)+164,"")</f>
        <v>46552</v>
      </c>
      <c r="B169" s="19">
        <f>A169</f>
        <v>46552</v>
      </c>
      <c r="C169" s="20" t="str">
        <f>IF(A169="","",IF(COUNTIF('Festività'!$A$5:$A$96,A169)&gt;0,"Festivo",IF(WEEKDAY(A169,2)&gt;5,"Weekend","Lavorativo")))</f>
        <v>Lavorativo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IF(C169="Lavorativo",'Impostazioni'!$B$6,0)</f>
        <v>8</v>
      </c>
      <c r="J169" s="22">
        <f>H169+IF(OR(G169="Ferie",G169="Malattia",G169="Visita medica",G169="Riposo compensativo",G169="Trasferta"),I169,IF(G169="Mezza giornata di ferie",I169/2,0))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IF(YEAR(DATE('Impostazioni'!$B$5,1,1)+165)='Impostazioni'!$B$5,DATE('Impostazioni'!$B$5,1,1)+165,"")</f>
        <v>46553</v>
      </c>
      <c r="B170" s="19">
        <f>A170</f>
        <v>46553</v>
      </c>
      <c r="C170" s="20" t="str">
        <f>IF(A170="","",IF(COUNTIF('Festività'!$A$5:$A$96,A170)&gt;0,"Festivo",IF(WEEKDAY(A170,2)&gt;5,"Weekend","Lavorativo")))</f>
        <v>Lavorativo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IF(C170="Lavorativo",'Impostazioni'!$B$6,0)</f>
        <v>8</v>
      </c>
      <c r="J170" s="22">
        <f>H170+IF(OR(G170="Ferie",G170="Malattia",G170="Visita medica",G170="Riposo compensativo",G170="Trasferta"),I170,IF(G170="Mezza giornata di ferie",I170/2,0))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IF(YEAR(DATE('Impostazioni'!$B$5,1,1)+166)='Impostazioni'!$B$5,DATE('Impostazioni'!$B$5,1,1)+166,"")</f>
        <v>46554</v>
      </c>
      <c r="B171" s="19">
        <f>A171</f>
        <v>46554</v>
      </c>
      <c r="C171" s="20" t="str">
        <f>IF(A171="","",IF(COUNTIF('Festività'!$A$5:$A$96,A171)&gt;0,"Festivo",IF(WEEKDAY(A171,2)&gt;5,"Weekend","Lavorativo")))</f>
        <v>Lavorativo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IF(C171="Lavorativo",'Impostazioni'!$B$6,0)</f>
        <v>8</v>
      </c>
      <c r="J171" s="22">
        <f>H171+IF(OR(G171="Ferie",G171="Malattia",G171="Visita medica",G171="Riposo compensativo",G171="Trasferta"),I171,IF(G171="Mezza giornata di ferie",I171/2,0))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IF(YEAR(DATE('Impostazioni'!$B$5,1,1)+167)='Impostazioni'!$B$5,DATE('Impostazioni'!$B$5,1,1)+167,"")</f>
        <v>46555</v>
      </c>
      <c r="B172" s="19">
        <f>A172</f>
        <v>46555</v>
      </c>
      <c r="C172" s="20" t="str">
        <f>IF(A172="","",IF(COUNTIF('Festività'!$A$5:$A$96,A172)&gt;0,"Festivo",IF(WEEKDAY(A172,2)&gt;5,"Weekend","Lavorativo")))</f>
        <v>Lavorativo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IF(C172="Lavorativo",'Impostazioni'!$B$6,0)</f>
        <v>8</v>
      </c>
      <c r="J172" s="22">
        <f>H172+IF(OR(G172="Ferie",G172="Malattia",G172="Visita medica",G172="Riposo compensativo",G172="Trasferta"),I172,IF(G172="Mezza giornata di ferie",I172/2,0))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IF(YEAR(DATE('Impostazioni'!$B$5,1,1)+168)='Impostazioni'!$B$5,DATE('Impostazioni'!$B$5,1,1)+168,"")</f>
        <v>46556</v>
      </c>
      <c r="B173" s="19">
        <f>A173</f>
        <v>46556</v>
      </c>
      <c r="C173" s="20" t="str">
        <f>IF(A173="","",IF(COUNTIF('Festività'!$A$5:$A$96,A173)&gt;0,"Festivo",IF(WEEKDAY(A173,2)&gt;5,"Weekend","Lavorativo")))</f>
        <v>Lavorativo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IF(C173="Lavorativo",'Impostazioni'!$B$6,0)</f>
        <v>8</v>
      </c>
      <c r="J173" s="22">
        <f>H173+IF(OR(G173="Ferie",G173="Malattia",G173="Visita medica",G173="Riposo compensativo",G173="Trasferta"),I173,IF(G173="Mezza giornata di ferie",I173/2,0))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IF(YEAR(DATE('Impostazioni'!$B$5,1,1)+169)='Impostazioni'!$B$5,DATE('Impostazioni'!$B$5,1,1)+169,"")</f>
        <v>46557</v>
      </c>
      <c r="B174" s="19">
        <f>A174</f>
        <v>46557</v>
      </c>
      <c r="C174" s="20" t="str">
        <f>IF(A174="","",IF(COUNTIF('Festività'!$A$5:$A$96,A174)&gt;0,"Festivo",IF(WEEKDAY(A174,2)&gt;5,"Weekend","Lavorativo")))</f>
        <v>Weekend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IF(C174="Lavorativo",'Impostazioni'!$B$6,0)</f>
        <v>0</v>
      </c>
      <c r="J174" s="22">
        <f>H174+IF(OR(G174="Ferie",G174="Malattia",G174="Visita medica",G174="Riposo compensativo",G174="Trasferta"),I174,IF(G174="Mezza giornata di ferie",I174/2,0))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IF(YEAR(DATE('Impostazioni'!$B$5,1,1)+170)='Impostazioni'!$B$5,DATE('Impostazioni'!$B$5,1,1)+170,"")</f>
        <v>46558</v>
      </c>
      <c r="B175" s="19">
        <f>A175</f>
        <v>46558</v>
      </c>
      <c r="C175" s="20" t="str">
        <f>IF(A175="","",IF(COUNTIF('Festività'!$A$5:$A$96,A175)&gt;0,"Festivo",IF(WEEKDAY(A175,2)&gt;5,"Weekend","Lavorativo")))</f>
        <v>Weekend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IF(C175="Lavorativo",'Impostazioni'!$B$6,0)</f>
        <v>0</v>
      </c>
      <c r="J175" s="22">
        <f>H175+IF(OR(G175="Ferie",G175="Malattia",G175="Visita medica",G175="Riposo compensativo",G175="Trasferta"),I175,IF(G175="Mezza giornata di ferie",I175/2,0))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IF(YEAR(DATE('Impostazioni'!$B$5,1,1)+171)='Impostazioni'!$B$5,DATE('Impostazioni'!$B$5,1,1)+171,"")</f>
        <v>46559</v>
      </c>
      <c r="B176" s="19">
        <f>A176</f>
        <v>46559</v>
      </c>
      <c r="C176" s="20" t="str">
        <f>IF(A176="","",IF(COUNTIF('Festività'!$A$5:$A$96,A176)&gt;0,"Festivo",IF(WEEKDAY(A176,2)&gt;5,"Weekend","Lavorativo")))</f>
        <v>Lavorativo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IF(C176="Lavorativo",'Impostazioni'!$B$6,0)</f>
        <v>8</v>
      </c>
      <c r="J176" s="22">
        <f>H176+IF(OR(G176="Ferie",G176="Malattia",G176="Visita medica",G176="Riposo compensativo",G176="Trasferta"),I176,IF(G176="Mezza giornata di ferie",I176/2,0))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IF(YEAR(DATE('Impostazioni'!$B$5,1,1)+172)='Impostazioni'!$B$5,DATE('Impostazioni'!$B$5,1,1)+172,"")</f>
        <v>46560</v>
      </c>
      <c r="B177" s="19">
        <f>A177</f>
        <v>46560</v>
      </c>
      <c r="C177" s="20" t="str">
        <f>IF(A177="","",IF(COUNTIF('Festività'!$A$5:$A$96,A177)&gt;0,"Festivo",IF(WEEKDAY(A177,2)&gt;5,"Weekend","Lavorativo")))</f>
        <v>Lavorativo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IF(C177="Lavorativo",'Impostazioni'!$B$6,0)</f>
        <v>8</v>
      </c>
      <c r="J177" s="22">
        <f>H177+IF(OR(G177="Ferie",G177="Malattia",G177="Visita medica",G177="Riposo compensativo",G177="Trasferta"),I177,IF(G177="Mezza giornata di ferie",I177/2,0))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IF(YEAR(DATE('Impostazioni'!$B$5,1,1)+173)='Impostazioni'!$B$5,DATE('Impostazioni'!$B$5,1,1)+173,"")</f>
        <v>46561</v>
      </c>
      <c r="B178" s="19">
        <f>A178</f>
        <v>46561</v>
      </c>
      <c r="C178" s="20" t="str">
        <f>IF(A178="","",IF(COUNTIF('Festività'!$A$5:$A$96,A178)&gt;0,"Festivo",IF(WEEKDAY(A178,2)&gt;5,"Weekend","Lavorativo")))</f>
        <v>Lavorativo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IF(C178="Lavorativo",'Impostazioni'!$B$6,0)</f>
        <v>8</v>
      </c>
      <c r="J178" s="22">
        <f>H178+IF(OR(G178="Ferie",G178="Malattia",G178="Visita medica",G178="Riposo compensativo",G178="Trasferta"),I178,IF(G178="Mezza giornata di ferie",I178/2,0))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IF(YEAR(DATE('Impostazioni'!$B$5,1,1)+174)='Impostazioni'!$B$5,DATE('Impostazioni'!$B$5,1,1)+174,"")</f>
        <v>46562</v>
      </c>
      <c r="B179" s="19">
        <f>A179</f>
        <v>46562</v>
      </c>
      <c r="C179" s="20" t="str">
        <f>IF(A179="","",IF(COUNTIF('Festività'!$A$5:$A$96,A179)&gt;0,"Festivo",IF(WEEKDAY(A179,2)&gt;5,"Weekend","Lavorativo")))</f>
        <v>Lavorativo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IF(C179="Lavorativo",'Impostazioni'!$B$6,0)</f>
        <v>8</v>
      </c>
      <c r="J179" s="22">
        <f>H179+IF(OR(G179="Ferie",G179="Malattia",G179="Visita medica",G179="Riposo compensativo",G179="Trasferta"),I179,IF(G179="Mezza giornata di ferie",I179/2,0))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IF(YEAR(DATE('Impostazioni'!$B$5,1,1)+175)='Impostazioni'!$B$5,DATE('Impostazioni'!$B$5,1,1)+175,"")</f>
        <v>46563</v>
      </c>
      <c r="B180" s="19">
        <f>A180</f>
        <v>46563</v>
      </c>
      <c r="C180" s="20" t="str">
        <f>IF(A180="","",IF(COUNTIF('Festività'!$A$5:$A$96,A180)&gt;0,"Festivo",IF(WEEKDAY(A180,2)&gt;5,"Weekend","Lavorativo")))</f>
        <v>Lavorativo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IF(C180="Lavorativo",'Impostazioni'!$B$6,0)</f>
        <v>8</v>
      </c>
      <c r="J180" s="22">
        <f>H180+IF(OR(G180="Ferie",G180="Malattia",G180="Visita medica",G180="Riposo compensativo",G180="Trasferta"),I180,IF(G180="Mezza giornata di ferie",I180/2,0))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IF(YEAR(DATE('Impostazioni'!$B$5,1,1)+176)='Impostazioni'!$B$5,DATE('Impostazioni'!$B$5,1,1)+176,"")</f>
        <v>46564</v>
      </c>
      <c r="B181" s="19">
        <f>A181</f>
        <v>46564</v>
      </c>
      <c r="C181" s="20" t="str">
        <f>IF(A181="","",IF(COUNTIF('Festività'!$A$5:$A$96,A181)&gt;0,"Festivo",IF(WEEKDAY(A181,2)&gt;5,"Weekend","Lavorativo")))</f>
        <v>Weekend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IF(C181="Lavorativo",'Impostazioni'!$B$6,0)</f>
        <v>0</v>
      </c>
      <c r="J181" s="22">
        <f>H181+IF(OR(G181="Ferie",G181="Malattia",G181="Visita medica",G181="Riposo compensativo",G181="Trasferta"),I181,IF(G181="Mezza giornata di ferie",I181/2,0))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IF(YEAR(DATE('Impostazioni'!$B$5,1,1)+177)='Impostazioni'!$B$5,DATE('Impostazioni'!$B$5,1,1)+177,"")</f>
        <v>46565</v>
      </c>
      <c r="B182" s="19">
        <f>A182</f>
        <v>46565</v>
      </c>
      <c r="C182" s="20" t="str">
        <f>IF(A182="","",IF(COUNTIF('Festività'!$A$5:$A$96,A182)&gt;0,"Festivo",IF(WEEKDAY(A182,2)&gt;5,"Weekend","Lavorativo")))</f>
        <v>Weekend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IF(C182="Lavorativo",'Impostazioni'!$B$6,0)</f>
        <v>0</v>
      </c>
      <c r="J182" s="22">
        <f>H182+IF(OR(G182="Ferie",G182="Malattia",G182="Visita medica",G182="Riposo compensativo",G182="Trasferta"),I182,IF(G182="Mezza giornata di ferie",I182/2,0))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IF(YEAR(DATE('Impostazioni'!$B$5,1,1)+178)='Impostazioni'!$B$5,DATE('Impostazioni'!$B$5,1,1)+178,"")</f>
        <v>46566</v>
      </c>
      <c r="B183" s="19">
        <f>A183</f>
        <v>46566</v>
      </c>
      <c r="C183" s="20" t="str">
        <f>IF(A183="","",IF(COUNTIF('Festività'!$A$5:$A$96,A183)&gt;0,"Festivo",IF(WEEKDAY(A183,2)&gt;5,"Weekend","Lavorativo")))</f>
        <v>Lavorativo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IF(C183="Lavorativo",'Impostazioni'!$B$6,0)</f>
        <v>8</v>
      </c>
      <c r="J183" s="22">
        <f>H183+IF(OR(G183="Ferie",G183="Malattia",G183="Visita medica",G183="Riposo compensativo",G183="Trasferta"),I183,IF(G183="Mezza giornata di ferie",I183/2,0))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IF(YEAR(DATE('Impostazioni'!$B$5,1,1)+179)='Impostazioni'!$B$5,DATE('Impostazioni'!$B$5,1,1)+179,"")</f>
        <v>46567</v>
      </c>
      <c r="B184" s="19">
        <f>A184</f>
        <v>46567</v>
      </c>
      <c r="C184" s="20" t="str">
        <f>IF(A184="","",IF(COUNTIF('Festività'!$A$5:$A$96,A184)&gt;0,"Festivo",IF(WEEKDAY(A184,2)&gt;5,"Weekend","Lavorativo")))</f>
        <v>Lavorativo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IF(C184="Lavorativo",'Impostazioni'!$B$6,0)</f>
        <v>8</v>
      </c>
      <c r="J184" s="22">
        <f>H184+IF(OR(G184="Ferie",G184="Malattia",G184="Visita medica",G184="Riposo compensativo",G184="Trasferta"),I184,IF(G184="Mezza giornata di ferie",I184/2,0))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IF(YEAR(DATE('Impostazioni'!$B$5,1,1)+180)='Impostazioni'!$B$5,DATE('Impostazioni'!$B$5,1,1)+180,"")</f>
        <v>46568</v>
      </c>
      <c r="B185" s="19">
        <f>A185</f>
        <v>46568</v>
      </c>
      <c r="C185" s="20" t="str">
        <f>IF(A185="","",IF(COUNTIF('Festività'!$A$5:$A$96,A185)&gt;0,"Festivo",IF(WEEKDAY(A185,2)&gt;5,"Weekend","Lavorativo")))</f>
        <v>Lavorativo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IF(C185="Lavorativo",'Impostazioni'!$B$6,0)</f>
        <v>8</v>
      </c>
      <c r="J185" s="22">
        <f>H185+IF(OR(G185="Ferie",G185="Malattia",G185="Visita medica",G185="Riposo compensativo",G185="Trasferta"),I185,IF(G185="Mezza giornata di ferie",I185/2,0))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IF(YEAR(DATE('Impostazioni'!$B$5,1,1)+181)='Impostazioni'!$B$5,DATE('Impostazioni'!$B$5,1,1)+181,"")</f>
        <v>46569</v>
      </c>
      <c r="B186" s="19">
        <f>A186</f>
        <v>46569</v>
      </c>
      <c r="C186" s="20" t="str">
        <f>IF(A186="","",IF(COUNTIF('Festività'!$A$5:$A$96,A186)&gt;0,"Festivo",IF(WEEKDAY(A186,2)&gt;5,"Weekend","Lavorativo")))</f>
        <v>Lavorativo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IF(C186="Lavorativo",'Impostazioni'!$B$6,0)</f>
        <v>8</v>
      </c>
      <c r="J186" s="22">
        <f>H186+IF(OR(G186="Ferie",G186="Malattia",G186="Visita medica",G186="Riposo compensativo",G186="Trasferta"),I186,IF(G186="Mezza giornata di ferie",I186/2,0))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IF(YEAR(DATE('Impostazioni'!$B$5,1,1)+182)='Impostazioni'!$B$5,DATE('Impostazioni'!$B$5,1,1)+182,"")</f>
        <v>46570</v>
      </c>
      <c r="B187" s="19">
        <f>A187</f>
        <v>46570</v>
      </c>
      <c r="C187" s="20" t="str">
        <f>IF(A187="","",IF(COUNTIF('Festività'!$A$5:$A$96,A187)&gt;0,"Festivo",IF(WEEKDAY(A187,2)&gt;5,"Weekend","Lavorativo")))</f>
        <v>Lavorativo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IF(C187="Lavorativo",'Impostazioni'!$B$6,0)</f>
        <v>8</v>
      </c>
      <c r="J187" s="22">
        <f>H187+IF(OR(G187="Ferie",G187="Malattia",G187="Visita medica",G187="Riposo compensativo",G187="Trasferta"),I187,IF(G187="Mezza giornata di ferie",I187/2,0))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IF(YEAR(DATE('Impostazioni'!$B$5,1,1)+183)='Impostazioni'!$B$5,DATE('Impostazioni'!$B$5,1,1)+183,"")</f>
        <v>46571</v>
      </c>
      <c r="B188" s="19">
        <f>A188</f>
        <v>46571</v>
      </c>
      <c r="C188" s="20" t="str">
        <f>IF(A188="","",IF(COUNTIF('Festività'!$A$5:$A$96,A188)&gt;0,"Festivo",IF(WEEKDAY(A188,2)&gt;5,"Weekend","Lavorativo")))</f>
        <v>Weekend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IF(C188="Lavorativo",'Impostazioni'!$B$6,0)</f>
        <v>0</v>
      </c>
      <c r="J188" s="22">
        <f>H188+IF(OR(G188="Ferie",G188="Malattia",G188="Visita medica",G188="Riposo compensativo",G188="Trasferta"),I188,IF(G188="Mezza giornata di ferie",I188/2,0))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IF(YEAR(DATE('Impostazioni'!$B$5,1,1)+184)='Impostazioni'!$B$5,DATE('Impostazioni'!$B$5,1,1)+184,"")</f>
        <v>46572</v>
      </c>
      <c r="B189" s="19">
        <f>A189</f>
        <v>46572</v>
      </c>
      <c r="C189" s="20" t="str">
        <f>IF(A189="","",IF(COUNTIF('Festività'!$A$5:$A$96,A189)&gt;0,"Festivo",IF(WEEKDAY(A189,2)&gt;5,"Weekend","Lavorativo")))</f>
        <v>Weekend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IF(C189="Lavorativo",'Impostazioni'!$B$6,0)</f>
        <v>0</v>
      </c>
      <c r="J189" s="22">
        <f>H189+IF(OR(G189="Ferie",G189="Malattia",G189="Visita medica",G189="Riposo compensativo",G189="Trasferta"),I189,IF(G189="Mezza giornata di ferie",I189/2,0))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IF(YEAR(DATE('Impostazioni'!$B$5,1,1)+185)='Impostazioni'!$B$5,DATE('Impostazioni'!$B$5,1,1)+185,"")</f>
        <v>46573</v>
      </c>
      <c r="B190" s="19">
        <f>A190</f>
        <v>46573</v>
      </c>
      <c r="C190" s="20" t="str">
        <f>IF(A190="","",IF(COUNTIF('Festività'!$A$5:$A$96,A190)&gt;0,"Festivo",IF(WEEKDAY(A190,2)&gt;5,"Weekend","Lavorativo")))</f>
        <v>Lavorativo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IF(C190="Lavorativo",'Impostazioni'!$B$6,0)</f>
        <v>8</v>
      </c>
      <c r="J190" s="22">
        <f>H190+IF(OR(G190="Ferie",G190="Malattia",G190="Visita medica",G190="Riposo compensativo",G190="Trasferta"),I190,IF(G190="Mezza giornata di ferie",I190/2,0))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IF(YEAR(DATE('Impostazioni'!$B$5,1,1)+186)='Impostazioni'!$B$5,DATE('Impostazioni'!$B$5,1,1)+186,"")</f>
        <v>46574</v>
      </c>
      <c r="B191" s="19">
        <f>A191</f>
        <v>46574</v>
      </c>
      <c r="C191" s="20" t="str">
        <f>IF(A191="","",IF(COUNTIF('Festività'!$A$5:$A$96,A191)&gt;0,"Festivo",IF(WEEKDAY(A191,2)&gt;5,"Weekend","Lavorativo")))</f>
        <v>Lavorativo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IF(C191="Lavorativo",'Impostazioni'!$B$6,0)</f>
        <v>8</v>
      </c>
      <c r="J191" s="22">
        <f>H191+IF(OR(G191="Ferie",G191="Malattia",G191="Visita medica",G191="Riposo compensativo",G191="Trasferta"),I191,IF(G191="Mezza giornata di ferie",I191/2,0))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IF(YEAR(DATE('Impostazioni'!$B$5,1,1)+187)='Impostazioni'!$B$5,DATE('Impostazioni'!$B$5,1,1)+187,"")</f>
        <v>46575</v>
      </c>
      <c r="B192" s="19">
        <f>A192</f>
        <v>46575</v>
      </c>
      <c r="C192" s="20" t="str">
        <f>IF(A192="","",IF(COUNTIF('Festività'!$A$5:$A$96,A192)&gt;0,"Festivo",IF(WEEKDAY(A192,2)&gt;5,"Weekend","Lavorativo")))</f>
        <v>Lavorativo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IF(C192="Lavorativo",'Impostazioni'!$B$6,0)</f>
        <v>8</v>
      </c>
      <c r="J192" s="22">
        <f>H192+IF(OR(G192="Ferie",G192="Malattia",G192="Visita medica",G192="Riposo compensativo",G192="Trasferta"),I192,IF(G192="Mezza giornata di ferie",I192/2,0))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IF(YEAR(DATE('Impostazioni'!$B$5,1,1)+188)='Impostazioni'!$B$5,DATE('Impostazioni'!$B$5,1,1)+188,"")</f>
        <v>46576</v>
      </c>
      <c r="B193" s="19">
        <f>A193</f>
        <v>46576</v>
      </c>
      <c r="C193" s="20" t="str">
        <f>IF(A193="","",IF(COUNTIF('Festività'!$A$5:$A$96,A193)&gt;0,"Festivo",IF(WEEKDAY(A193,2)&gt;5,"Weekend","Lavorativo")))</f>
        <v>Lavorativo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IF(C193="Lavorativo",'Impostazioni'!$B$6,0)</f>
        <v>8</v>
      </c>
      <c r="J193" s="22">
        <f>H193+IF(OR(G193="Ferie",G193="Malattia",G193="Visita medica",G193="Riposo compensativo",G193="Trasferta"),I193,IF(G193="Mezza giornata di ferie",I193/2,0))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IF(YEAR(DATE('Impostazioni'!$B$5,1,1)+189)='Impostazioni'!$B$5,DATE('Impostazioni'!$B$5,1,1)+189,"")</f>
        <v>46577</v>
      </c>
      <c r="B194" s="19">
        <f>A194</f>
        <v>46577</v>
      </c>
      <c r="C194" s="20" t="str">
        <f>IF(A194="","",IF(COUNTIF('Festività'!$A$5:$A$96,A194)&gt;0,"Festivo",IF(WEEKDAY(A194,2)&gt;5,"Weekend","Lavorativo")))</f>
        <v>Lavorativo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IF(C194="Lavorativo",'Impostazioni'!$B$6,0)</f>
        <v>8</v>
      </c>
      <c r="J194" s="22">
        <f>H194+IF(OR(G194="Ferie",G194="Malattia",G194="Visita medica",G194="Riposo compensativo",G194="Trasferta"),I194,IF(G194="Mezza giornata di ferie",I194/2,0))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IF(YEAR(DATE('Impostazioni'!$B$5,1,1)+190)='Impostazioni'!$B$5,DATE('Impostazioni'!$B$5,1,1)+190,"")</f>
        <v>46578</v>
      </c>
      <c r="B195" s="19">
        <f>A195</f>
        <v>46578</v>
      </c>
      <c r="C195" s="20" t="str">
        <f>IF(A195="","",IF(COUNTIF('Festività'!$A$5:$A$96,A195)&gt;0,"Festivo",IF(WEEKDAY(A195,2)&gt;5,"Weekend","Lavorativo")))</f>
        <v>Weekend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IF(C195="Lavorativo",'Impostazioni'!$B$6,0)</f>
        <v>0</v>
      </c>
      <c r="J195" s="22">
        <f>H195+IF(OR(G195="Ferie",G195="Malattia",G195="Visita medica",G195="Riposo compensativo",G195="Trasferta"),I195,IF(G195="Mezza giornata di ferie",I195/2,0))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IF(YEAR(DATE('Impostazioni'!$B$5,1,1)+191)='Impostazioni'!$B$5,DATE('Impostazioni'!$B$5,1,1)+191,"")</f>
        <v>46579</v>
      </c>
      <c r="B196" s="19">
        <f>A196</f>
        <v>46579</v>
      </c>
      <c r="C196" s="20" t="str">
        <f>IF(A196="","",IF(COUNTIF('Festività'!$A$5:$A$96,A196)&gt;0,"Festivo",IF(WEEKDAY(A196,2)&gt;5,"Weekend","Lavorativo")))</f>
        <v>Weekend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IF(C196="Lavorativo",'Impostazioni'!$B$6,0)</f>
        <v>0</v>
      </c>
      <c r="J196" s="22">
        <f>H196+IF(OR(G196="Ferie",G196="Malattia",G196="Visita medica",G196="Riposo compensativo",G196="Trasferta"),I196,IF(G196="Mezza giornata di ferie",I196/2,0))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IF(YEAR(DATE('Impostazioni'!$B$5,1,1)+192)='Impostazioni'!$B$5,DATE('Impostazioni'!$B$5,1,1)+192,"")</f>
        <v>46580</v>
      </c>
      <c r="B197" s="19">
        <f>A197</f>
        <v>46580</v>
      </c>
      <c r="C197" s="20" t="str">
        <f>IF(A197="","",IF(COUNTIF('Festività'!$A$5:$A$96,A197)&gt;0,"Festivo",IF(WEEKDAY(A197,2)&gt;5,"Weekend","Lavorativo")))</f>
        <v>Lavorativo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IF(C197="Lavorativo",'Impostazioni'!$B$6,0)</f>
        <v>8</v>
      </c>
      <c r="J197" s="22">
        <f>H197+IF(OR(G197="Ferie",G197="Malattia",G197="Visita medica",G197="Riposo compensativo",G197="Trasferta"),I197,IF(G197="Mezza giornata di ferie",I197/2,0))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IF(YEAR(DATE('Impostazioni'!$B$5,1,1)+193)='Impostazioni'!$B$5,DATE('Impostazioni'!$B$5,1,1)+193,"")</f>
        <v>46581</v>
      </c>
      <c r="B198" s="19">
        <f>A198</f>
        <v>46581</v>
      </c>
      <c r="C198" s="20" t="str">
        <f>IF(A198="","",IF(COUNTIF('Festività'!$A$5:$A$96,A198)&gt;0,"Festivo",IF(WEEKDAY(A198,2)&gt;5,"Weekend","Lavorativo")))</f>
        <v>Lavorativo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IF(C198="Lavorativo",'Impostazioni'!$B$6,0)</f>
        <v>8</v>
      </c>
      <c r="J198" s="22">
        <f>H198+IF(OR(G198="Ferie",G198="Malattia",G198="Visita medica",G198="Riposo compensativo",G198="Trasferta"),I198,IF(G198="Mezza giornata di ferie",I198/2,0))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IF(YEAR(DATE('Impostazioni'!$B$5,1,1)+194)='Impostazioni'!$B$5,DATE('Impostazioni'!$B$5,1,1)+194,"")</f>
        <v>46582</v>
      </c>
      <c r="B199" s="19">
        <f>A199</f>
        <v>46582</v>
      </c>
      <c r="C199" s="20" t="str">
        <f>IF(A199="","",IF(COUNTIF('Festività'!$A$5:$A$96,A199)&gt;0,"Festivo",IF(WEEKDAY(A199,2)&gt;5,"Weekend","Lavorativo")))</f>
        <v>Lavorativo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IF(C199="Lavorativo",'Impostazioni'!$B$6,0)</f>
        <v>8</v>
      </c>
      <c r="J199" s="22">
        <f>H199+IF(OR(G199="Ferie",G199="Malattia",G199="Visita medica",G199="Riposo compensativo",G199="Trasferta"),I199,IF(G199="Mezza giornata di ferie",I199/2,0))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IF(YEAR(DATE('Impostazioni'!$B$5,1,1)+195)='Impostazioni'!$B$5,DATE('Impostazioni'!$B$5,1,1)+195,"")</f>
        <v>46583</v>
      </c>
      <c r="B200" s="19">
        <f>A200</f>
        <v>46583</v>
      </c>
      <c r="C200" s="20" t="str">
        <f>IF(A200="","",IF(COUNTIF('Festività'!$A$5:$A$96,A200)&gt;0,"Festivo",IF(WEEKDAY(A200,2)&gt;5,"Weekend","Lavorativo")))</f>
        <v>Lavorativo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IF(C200="Lavorativo",'Impostazioni'!$B$6,0)</f>
        <v>8</v>
      </c>
      <c r="J200" s="22">
        <f>H200+IF(OR(G200="Ferie",G200="Malattia",G200="Visita medica",G200="Riposo compensativo",G200="Trasferta"),I200,IF(G200="Mezza giornata di ferie",I200/2,0))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IF(YEAR(DATE('Impostazioni'!$B$5,1,1)+196)='Impostazioni'!$B$5,DATE('Impostazioni'!$B$5,1,1)+196,"")</f>
        <v>46584</v>
      </c>
      <c r="B201" s="19">
        <f>A201</f>
        <v>46584</v>
      </c>
      <c r="C201" s="20" t="str">
        <f>IF(A201="","",IF(COUNTIF('Festività'!$A$5:$A$96,A201)&gt;0,"Festivo",IF(WEEKDAY(A201,2)&gt;5,"Weekend","Lavorativo")))</f>
        <v>Lavorativo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IF(C201="Lavorativo",'Impostazioni'!$B$6,0)</f>
        <v>8</v>
      </c>
      <c r="J201" s="22">
        <f>H201+IF(OR(G201="Ferie",G201="Malattia",G201="Visita medica",G201="Riposo compensativo",G201="Trasferta"),I201,IF(G201="Mezza giornata di ferie",I201/2,0))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IF(YEAR(DATE('Impostazioni'!$B$5,1,1)+197)='Impostazioni'!$B$5,DATE('Impostazioni'!$B$5,1,1)+197,"")</f>
        <v>46585</v>
      </c>
      <c r="B202" s="19">
        <f>A202</f>
        <v>46585</v>
      </c>
      <c r="C202" s="20" t="str">
        <f>IF(A202="","",IF(COUNTIF('Festività'!$A$5:$A$96,A202)&gt;0,"Festivo",IF(WEEKDAY(A202,2)&gt;5,"Weekend","Lavorativo")))</f>
        <v>Weekend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IF(C202="Lavorativo",'Impostazioni'!$B$6,0)</f>
        <v>0</v>
      </c>
      <c r="J202" s="22">
        <f>H202+IF(OR(G202="Ferie",G202="Malattia",G202="Visita medica",G202="Riposo compensativo",G202="Trasferta"),I202,IF(G202="Mezza giornata di ferie",I202/2,0))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IF(YEAR(DATE('Impostazioni'!$B$5,1,1)+198)='Impostazioni'!$B$5,DATE('Impostazioni'!$B$5,1,1)+198,"")</f>
        <v>46586</v>
      </c>
      <c r="B203" s="19">
        <f>A203</f>
        <v>46586</v>
      </c>
      <c r="C203" s="20" t="str">
        <f>IF(A203="","",IF(COUNTIF('Festività'!$A$5:$A$96,A203)&gt;0,"Festivo",IF(WEEKDAY(A203,2)&gt;5,"Weekend","Lavorativo")))</f>
        <v>Weekend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IF(C203="Lavorativo",'Impostazioni'!$B$6,0)</f>
        <v>0</v>
      </c>
      <c r="J203" s="22">
        <f>H203+IF(OR(G203="Ferie",G203="Malattia",G203="Visita medica",G203="Riposo compensativo",G203="Trasferta"),I203,IF(G203="Mezza giornata di ferie",I203/2,0))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IF(YEAR(DATE('Impostazioni'!$B$5,1,1)+199)='Impostazioni'!$B$5,DATE('Impostazioni'!$B$5,1,1)+199,"")</f>
        <v>46587</v>
      </c>
      <c r="B204" s="19">
        <f>A204</f>
        <v>46587</v>
      </c>
      <c r="C204" s="20" t="str">
        <f>IF(A204="","",IF(COUNTIF('Festività'!$A$5:$A$96,A204)&gt;0,"Festivo",IF(WEEKDAY(A204,2)&gt;5,"Weekend","Lavorativo")))</f>
        <v>Lavorativo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IF(C204="Lavorativo",'Impostazioni'!$B$6,0)</f>
        <v>8</v>
      </c>
      <c r="J204" s="22">
        <f>H204+IF(OR(G204="Ferie",G204="Malattia",G204="Visita medica",G204="Riposo compensativo",G204="Trasferta"),I204,IF(G204="Mezza giornata di ferie",I204/2,0))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IF(YEAR(DATE('Impostazioni'!$B$5,1,1)+200)='Impostazioni'!$B$5,DATE('Impostazioni'!$B$5,1,1)+200,"")</f>
        <v>46588</v>
      </c>
      <c r="B205" s="19">
        <f>A205</f>
        <v>46588</v>
      </c>
      <c r="C205" s="20" t="str">
        <f>IF(A205="","",IF(COUNTIF('Festività'!$A$5:$A$96,A205)&gt;0,"Festivo",IF(WEEKDAY(A205,2)&gt;5,"Weekend","Lavorativo")))</f>
        <v>Lavorativo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IF(C205="Lavorativo",'Impostazioni'!$B$6,0)</f>
        <v>8</v>
      </c>
      <c r="J205" s="22">
        <f>H205+IF(OR(G205="Ferie",G205="Malattia",G205="Visita medica",G205="Riposo compensativo",G205="Trasferta"),I205,IF(G205="Mezza giornata di ferie",I205/2,0))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IF(YEAR(DATE('Impostazioni'!$B$5,1,1)+201)='Impostazioni'!$B$5,DATE('Impostazioni'!$B$5,1,1)+201,"")</f>
        <v>46589</v>
      </c>
      <c r="B206" s="19">
        <f>A206</f>
        <v>46589</v>
      </c>
      <c r="C206" s="20" t="str">
        <f>IF(A206="","",IF(COUNTIF('Festività'!$A$5:$A$96,A206)&gt;0,"Festivo",IF(WEEKDAY(A206,2)&gt;5,"Weekend","Lavorativo")))</f>
        <v>Lavorativo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IF(C206="Lavorativo",'Impostazioni'!$B$6,0)</f>
        <v>8</v>
      </c>
      <c r="J206" s="22">
        <f>H206+IF(OR(G206="Ferie",G206="Malattia",G206="Visita medica",G206="Riposo compensativo",G206="Trasferta"),I206,IF(G206="Mezza giornata di ferie",I206/2,0))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IF(YEAR(DATE('Impostazioni'!$B$5,1,1)+202)='Impostazioni'!$B$5,DATE('Impostazioni'!$B$5,1,1)+202,"")</f>
        <v>46590</v>
      </c>
      <c r="B207" s="19">
        <f>A207</f>
        <v>46590</v>
      </c>
      <c r="C207" s="20" t="str">
        <f>IF(A207="","",IF(COUNTIF('Festività'!$A$5:$A$96,A207)&gt;0,"Festivo",IF(WEEKDAY(A207,2)&gt;5,"Weekend","Lavorativo")))</f>
        <v>Lavorativo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IF(C207="Lavorativo",'Impostazioni'!$B$6,0)</f>
        <v>8</v>
      </c>
      <c r="J207" s="22">
        <f>H207+IF(OR(G207="Ferie",G207="Malattia",G207="Visita medica",G207="Riposo compensativo",G207="Trasferta"),I207,IF(G207="Mezza giornata di ferie",I207/2,0))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IF(YEAR(DATE('Impostazioni'!$B$5,1,1)+203)='Impostazioni'!$B$5,DATE('Impostazioni'!$B$5,1,1)+203,"")</f>
        <v>46591</v>
      </c>
      <c r="B208" s="19">
        <f>A208</f>
        <v>46591</v>
      </c>
      <c r="C208" s="20" t="str">
        <f>IF(A208="","",IF(COUNTIF('Festività'!$A$5:$A$96,A208)&gt;0,"Festivo",IF(WEEKDAY(A208,2)&gt;5,"Weekend","Lavorativo")))</f>
        <v>Lavorativo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IF(C208="Lavorativo",'Impostazioni'!$B$6,0)</f>
        <v>8</v>
      </c>
      <c r="J208" s="22">
        <f>H208+IF(OR(G208="Ferie",G208="Malattia",G208="Visita medica",G208="Riposo compensativo",G208="Trasferta"),I208,IF(G208="Mezza giornata di ferie",I208/2,0))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IF(YEAR(DATE('Impostazioni'!$B$5,1,1)+204)='Impostazioni'!$B$5,DATE('Impostazioni'!$B$5,1,1)+204,"")</f>
        <v>46592</v>
      </c>
      <c r="B209" s="19">
        <f>A209</f>
        <v>46592</v>
      </c>
      <c r="C209" s="20" t="str">
        <f>IF(A209="","",IF(COUNTIF('Festività'!$A$5:$A$96,A209)&gt;0,"Festivo",IF(WEEKDAY(A209,2)&gt;5,"Weekend","Lavorativo")))</f>
        <v>Weekend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IF(C209="Lavorativo",'Impostazioni'!$B$6,0)</f>
        <v>0</v>
      </c>
      <c r="J209" s="22">
        <f>H209+IF(OR(G209="Ferie",G209="Malattia",G209="Visita medica",G209="Riposo compensativo",G209="Trasferta"),I209,IF(G209="Mezza giornata di ferie",I209/2,0))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IF(YEAR(DATE('Impostazioni'!$B$5,1,1)+205)='Impostazioni'!$B$5,DATE('Impostazioni'!$B$5,1,1)+205,"")</f>
        <v>46593</v>
      </c>
      <c r="B210" s="19">
        <f>A210</f>
        <v>46593</v>
      </c>
      <c r="C210" s="20" t="str">
        <f>IF(A210="","",IF(COUNTIF('Festività'!$A$5:$A$96,A210)&gt;0,"Festivo",IF(WEEKDAY(A210,2)&gt;5,"Weekend","Lavorativo")))</f>
        <v>Weekend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IF(C210="Lavorativo",'Impostazioni'!$B$6,0)</f>
        <v>0</v>
      </c>
      <c r="J210" s="22">
        <f>H210+IF(OR(G210="Ferie",G210="Malattia",G210="Visita medica",G210="Riposo compensativo",G210="Trasferta"),I210,IF(G210="Mezza giornata di ferie",I210/2,0))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IF(YEAR(DATE('Impostazioni'!$B$5,1,1)+206)='Impostazioni'!$B$5,DATE('Impostazioni'!$B$5,1,1)+206,"")</f>
        <v>46594</v>
      </c>
      <c r="B211" s="19">
        <f>A211</f>
        <v>46594</v>
      </c>
      <c r="C211" s="20" t="str">
        <f>IF(A211="","",IF(COUNTIF('Festività'!$A$5:$A$96,A211)&gt;0,"Festivo",IF(WEEKDAY(A211,2)&gt;5,"Weekend","Lavorativo")))</f>
        <v>Lavorativo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IF(C211="Lavorativo",'Impostazioni'!$B$6,0)</f>
        <v>8</v>
      </c>
      <c r="J211" s="22">
        <f>H211+IF(OR(G211="Ferie",G211="Malattia",G211="Visita medica",G211="Riposo compensativo",G211="Trasferta"),I211,IF(G211="Mezza giornata di ferie",I211/2,0))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IF(YEAR(DATE('Impostazioni'!$B$5,1,1)+207)='Impostazioni'!$B$5,DATE('Impostazioni'!$B$5,1,1)+207,"")</f>
        <v>46595</v>
      </c>
      <c r="B212" s="19">
        <f>A212</f>
        <v>46595</v>
      </c>
      <c r="C212" s="20" t="str">
        <f>IF(A212="","",IF(COUNTIF('Festività'!$A$5:$A$96,A212)&gt;0,"Festivo",IF(WEEKDAY(A212,2)&gt;5,"Weekend","Lavorativo")))</f>
        <v>Lavorativo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IF(C212="Lavorativo",'Impostazioni'!$B$6,0)</f>
        <v>8</v>
      </c>
      <c r="J212" s="22">
        <f>H212+IF(OR(G212="Ferie",G212="Malattia",G212="Visita medica",G212="Riposo compensativo",G212="Trasferta"),I212,IF(G212="Mezza giornata di ferie",I212/2,0))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IF(YEAR(DATE('Impostazioni'!$B$5,1,1)+208)='Impostazioni'!$B$5,DATE('Impostazioni'!$B$5,1,1)+208,"")</f>
        <v>46596</v>
      </c>
      <c r="B213" s="19">
        <f>A213</f>
        <v>46596</v>
      </c>
      <c r="C213" s="20" t="str">
        <f>IF(A213="","",IF(COUNTIF('Festività'!$A$5:$A$96,A213)&gt;0,"Festivo",IF(WEEKDAY(A213,2)&gt;5,"Weekend","Lavorativo")))</f>
        <v>Lavorativo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IF(C213="Lavorativo",'Impostazioni'!$B$6,0)</f>
        <v>8</v>
      </c>
      <c r="J213" s="22">
        <f>H213+IF(OR(G213="Ferie",G213="Malattia",G213="Visita medica",G213="Riposo compensativo",G213="Trasferta"),I213,IF(G213="Mezza giornata di ferie",I213/2,0))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IF(YEAR(DATE('Impostazioni'!$B$5,1,1)+209)='Impostazioni'!$B$5,DATE('Impostazioni'!$B$5,1,1)+209,"")</f>
        <v>46597</v>
      </c>
      <c r="B214" s="19">
        <f>A214</f>
        <v>46597</v>
      </c>
      <c r="C214" s="20" t="str">
        <f>IF(A214="","",IF(COUNTIF('Festività'!$A$5:$A$96,A214)&gt;0,"Festivo",IF(WEEKDAY(A214,2)&gt;5,"Weekend","Lavorativo")))</f>
        <v>Lavorativo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IF(C214="Lavorativo",'Impostazioni'!$B$6,0)</f>
        <v>8</v>
      </c>
      <c r="J214" s="22">
        <f>H214+IF(OR(G214="Ferie",G214="Malattia",G214="Visita medica",G214="Riposo compensativo",G214="Trasferta"),I214,IF(G214="Mezza giornata di ferie",I214/2,0))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IF(YEAR(DATE('Impostazioni'!$B$5,1,1)+210)='Impostazioni'!$B$5,DATE('Impostazioni'!$B$5,1,1)+210,"")</f>
        <v>46598</v>
      </c>
      <c r="B215" s="19">
        <f>A215</f>
        <v>46598</v>
      </c>
      <c r="C215" s="20" t="str">
        <f>IF(A215="","",IF(COUNTIF('Festività'!$A$5:$A$96,A215)&gt;0,"Festivo",IF(WEEKDAY(A215,2)&gt;5,"Weekend","Lavorativo")))</f>
        <v>Lavorativo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IF(C215="Lavorativo",'Impostazioni'!$B$6,0)</f>
        <v>8</v>
      </c>
      <c r="J215" s="22">
        <f>H215+IF(OR(G215="Ferie",G215="Malattia",G215="Visita medica",G215="Riposo compensativo",G215="Trasferta"),I215,IF(G215="Mezza giornata di ferie",I215/2,0))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IF(YEAR(DATE('Impostazioni'!$B$5,1,1)+211)='Impostazioni'!$B$5,DATE('Impostazioni'!$B$5,1,1)+211,"")</f>
        <v>46599</v>
      </c>
      <c r="B216" s="19">
        <f>A216</f>
        <v>46599</v>
      </c>
      <c r="C216" s="20" t="str">
        <f>IF(A216="","",IF(COUNTIF('Festività'!$A$5:$A$96,A216)&gt;0,"Festivo",IF(WEEKDAY(A216,2)&gt;5,"Weekend","Lavorativo")))</f>
        <v>Weekend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IF(C216="Lavorativo",'Impostazioni'!$B$6,0)</f>
        <v>0</v>
      </c>
      <c r="J216" s="22">
        <f>H216+IF(OR(G216="Ferie",G216="Malattia",G216="Visita medica",G216="Riposo compensativo",G216="Trasferta"),I216,IF(G216="Mezza giornata di ferie",I216/2,0))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IF(YEAR(DATE('Impostazioni'!$B$5,1,1)+212)='Impostazioni'!$B$5,DATE('Impostazioni'!$B$5,1,1)+212,"")</f>
        <v>46600</v>
      </c>
      <c r="B217" s="19">
        <f>A217</f>
        <v>46600</v>
      </c>
      <c r="C217" s="20" t="str">
        <f>IF(A217="","",IF(COUNTIF('Festività'!$A$5:$A$96,A217)&gt;0,"Festivo",IF(WEEKDAY(A217,2)&gt;5,"Weekend","Lavorativo")))</f>
        <v>Weekend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IF(C217="Lavorativo",'Impostazioni'!$B$6,0)</f>
        <v>0</v>
      </c>
      <c r="J217" s="22">
        <f>H217+IF(OR(G217="Ferie",G217="Malattia",G217="Visita medica",G217="Riposo compensativo",G217="Trasferta"),I217,IF(G217="Mezza giornata di ferie",I217/2,0))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IF(YEAR(DATE('Impostazioni'!$B$5,1,1)+213)='Impostazioni'!$B$5,DATE('Impostazioni'!$B$5,1,1)+213,"")</f>
        <v>46601</v>
      </c>
      <c r="B218" s="19">
        <f>A218</f>
        <v>46601</v>
      </c>
      <c r="C218" s="20" t="str">
        <f>IF(A218="","",IF(COUNTIF('Festività'!$A$5:$A$96,A218)&gt;0,"Festivo",IF(WEEKDAY(A218,2)&gt;5,"Weekend","Lavorativo")))</f>
        <v>Lavorativo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IF(C218="Lavorativo",'Impostazioni'!$B$6,0)</f>
        <v>8</v>
      </c>
      <c r="J218" s="22">
        <f>H218+IF(OR(G218="Ferie",G218="Malattia",G218="Visita medica",G218="Riposo compensativo",G218="Trasferta"),I218,IF(G218="Mezza giornata di ferie",I218/2,0))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IF(YEAR(DATE('Impostazioni'!$B$5,1,1)+214)='Impostazioni'!$B$5,DATE('Impostazioni'!$B$5,1,1)+214,"")</f>
        <v>46602</v>
      </c>
      <c r="B219" s="19">
        <f>A219</f>
        <v>46602</v>
      </c>
      <c r="C219" s="20" t="str">
        <f>IF(A219="","",IF(COUNTIF('Festività'!$A$5:$A$96,A219)&gt;0,"Festivo",IF(WEEKDAY(A219,2)&gt;5,"Weekend","Lavorativo")))</f>
        <v>Lavorativo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IF(C219="Lavorativo",'Impostazioni'!$B$6,0)</f>
        <v>8</v>
      </c>
      <c r="J219" s="22">
        <f>H219+IF(OR(G219="Ferie",G219="Malattia",G219="Visita medica",G219="Riposo compensativo",G219="Trasferta"),I219,IF(G219="Mezza giornata di ferie",I219/2,0))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IF(YEAR(DATE('Impostazioni'!$B$5,1,1)+215)='Impostazioni'!$B$5,DATE('Impostazioni'!$B$5,1,1)+215,"")</f>
        <v>46603</v>
      </c>
      <c r="B220" s="19">
        <f>A220</f>
        <v>46603</v>
      </c>
      <c r="C220" s="20" t="str">
        <f>IF(A220="","",IF(COUNTIF('Festività'!$A$5:$A$96,A220)&gt;0,"Festivo",IF(WEEKDAY(A220,2)&gt;5,"Weekend","Lavorativo")))</f>
        <v>Lavorativo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IF(C220="Lavorativo",'Impostazioni'!$B$6,0)</f>
        <v>8</v>
      </c>
      <c r="J220" s="22">
        <f>H220+IF(OR(G220="Ferie",G220="Malattia",G220="Visita medica",G220="Riposo compensativo",G220="Trasferta"),I220,IF(G220="Mezza giornata di ferie",I220/2,0))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IF(YEAR(DATE('Impostazioni'!$B$5,1,1)+216)='Impostazioni'!$B$5,DATE('Impostazioni'!$B$5,1,1)+216,"")</f>
        <v>46604</v>
      </c>
      <c r="B221" s="19">
        <f>A221</f>
        <v>46604</v>
      </c>
      <c r="C221" s="20" t="str">
        <f>IF(A221="","",IF(COUNTIF('Festività'!$A$5:$A$96,A221)&gt;0,"Festivo",IF(WEEKDAY(A221,2)&gt;5,"Weekend","Lavorativo")))</f>
        <v>Lavorativo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IF(C221="Lavorativo",'Impostazioni'!$B$6,0)</f>
        <v>8</v>
      </c>
      <c r="J221" s="22">
        <f>H221+IF(OR(G221="Ferie",G221="Malattia",G221="Visita medica",G221="Riposo compensativo",G221="Trasferta"),I221,IF(G221="Mezza giornata di ferie",I221/2,0))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IF(YEAR(DATE('Impostazioni'!$B$5,1,1)+217)='Impostazioni'!$B$5,DATE('Impostazioni'!$B$5,1,1)+217,"")</f>
        <v>46605</v>
      </c>
      <c r="B222" s="19">
        <f>A222</f>
        <v>46605</v>
      </c>
      <c r="C222" s="20" t="str">
        <f>IF(A222="","",IF(COUNTIF('Festività'!$A$5:$A$96,A222)&gt;0,"Festivo",IF(WEEKDAY(A222,2)&gt;5,"Weekend","Lavorativo")))</f>
        <v>Lavorativo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IF(C222="Lavorativo",'Impostazioni'!$B$6,0)</f>
        <v>8</v>
      </c>
      <c r="J222" s="22">
        <f>H222+IF(OR(G222="Ferie",G222="Malattia",G222="Visita medica",G222="Riposo compensativo",G222="Trasferta"),I222,IF(G222="Mezza giornata di ferie",I222/2,0))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IF(YEAR(DATE('Impostazioni'!$B$5,1,1)+218)='Impostazioni'!$B$5,DATE('Impostazioni'!$B$5,1,1)+218,"")</f>
        <v>46606</v>
      </c>
      <c r="B223" s="19">
        <f>A223</f>
        <v>46606</v>
      </c>
      <c r="C223" s="20" t="str">
        <f>IF(A223="","",IF(COUNTIF('Festività'!$A$5:$A$96,A223)&gt;0,"Festivo",IF(WEEKDAY(A223,2)&gt;5,"Weekend","Lavorativo")))</f>
        <v>Weekend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IF(C223="Lavorativo",'Impostazioni'!$B$6,0)</f>
        <v>0</v>
      </c>
      <c r="J223" s="22">
        <f>H223+IF(OR(G223="Ferie",G223="Malattia",G223="Visita medica",G223="Riposo compensativo",G223="Trasferta"),I223,IF(G223="Mezza giornata di ferie",I223/2,0))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IF(YEAR(DATE('Impostazioni'!$B$5,1,1)+219)='Impostazioni'!$B$5,DATE('Impostazioni'!$B$5,1,1)+219,"")</f>
        <v>46607</v>
      </c>
      <c r="B224" s="19">
        <f>A224</f>
        <v>46607</v>
      </c>
      <c r="C224" s="20" t="str">
        <f>IF(A224="","",IF(COUNTIF('Festività'!$A$5:$A$96,A224)&gt;0,"Festivo",IF(WEEKDAY(A224,2)&gt;5,"Weekend","Lavorativo")))</f>
        <v>Weekend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IF(C224="Lavorativo",'Impostazioni'!$B$6,0)</f>
        <v>0</v>
      </c>
      <c r="J224" s="22">
        <f>H224+IF(OR(G224="Ferie",G224="Malattia",G224="Visita medica",G224="Riposo compensativo",G224="Trasferta"),I224,IF(G224="Mezza giornata di ferie",I224/2,0))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IF(YEAR(DATE('Impostazioni'!$B$5,1,1)+220)='Impostazioni'!$B$5,DATE('Impostazioni'!$B$5,1,1)+220,"")</f>
        <v>46608</v>
      </c>
      <c r="B225" s="19">
        <f>A225</f>
        <v>46608</v>
      </c>
      <c r="C225" s="20" t="str">
        <f>IF(A225="","",IF(COUNTIF('Festività'!$A$5:$A$96,A225)&gt;0,"Festivo",IF(WEEKDAY(A225,2)&gt;5,"Weekend","Lavorativo")))</f>
        <v>Lavorativo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IF(C225="Lavorativo",'Impostazioni'!$B$6,0)</f>
        <v>8</v>
      </c>
      <c r="J225" s="22">
        <f>H225+IF(OR(G225="Ferie",G225="Malattia",G225="Visita medica",G225="Riposo compensativo",G225="Trasferta"),I225,IF(G225="Mezza giornata di ferie",I225/2,0))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IF(YEAR(DATE('Impostazioni'!$B$5,1,1)+221)='Impostazioni'!$B$5,DATE('Impostazioni'!$B$5,1,1)+221,"")</f>
        <v>46609</v>
      </c>
      <c r="B226" s="19">
        <f>A226</f>
        <v>46609</v>
      </c>
      <c r="C226" s="20" t="str">
        <f>IF(A226="","",IF(COUNTIF('Festività'!$A$5:$A$96,A226)&gt;0,"Festivo",IF(WEEKDAY(A226,2)&gt;5,"Weekend","Lavorativo")))</f>
        <v>Lavorativo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IF(C226="Lavorativo",'Impostazioni'!$B$6,0)</f>
        <v>8</v>
      </c>
      <c r="J226" s="22">
        <f>H226+IF(OR(G226="Ferie",G226="Malattia",G226="Visita medica",G226="Riposo compensativo",G226="Trasferta"),I226,IF(G226="Mezza giornata di ferie",I226/2,0))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IF(YEAR(DATE('Impostazioni'!$B$5,1,1)+222)='Impostazioni'!$B$5,DATE('Impostazioni'!$B$5,1,1)+222,"")</f>
        <v>46610</v>
      </c>
      <c r="B227" s="19">
        <f>A227</f>
        <v>46610</v>
      </c>
      <c r="C227" s="20" t="str">
        <f>IF(A227="","",IF(COUNTIF('Festività'!$A$5:$A$96,A227)&gt;0,"Festivo",IF(WEEKDAY(A227,2)&gt;5,"Weekend","Lavorativo")))</f>
        <v>Lavorativo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IF(C227="Lavorativo",'Impostazioni'!$B$6,0)</f>
        <v>8</v>
      </c>
      <c r="J227" s="22">
        <f>H227+IF(OR(G227="Ferie",G227="Malattia",G227="Visita medica",G227="Riposo compensativo",G227="Trasferta"),I227,IF(G227="Mezza giornata di ferie",I227/2,0))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IF(YEAR(DATE('Impostazioni'!$B$5,1,1)+223)='Impostazioni'!$B$5,DATE('Impostazioni'!$B$5,1,1)+223,"")</f>
        <v>46611</v>
      </c>
      <c r="B228" s="19">
        <f>A228</f>
        <v>46611</v>
      </c>
      <c r="C228" s="20" t="str">
        <f>IF(A228="","",IF(COUNTIF('Festività'!$A$5:$A$96,A228)&gt;0,"Festivo",IF(WEEKDAY(A228,2)&gt;5,"Weekend","Lavorativo")))</f>
        <v>Lavorativo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IF(C228="Lavorativo",'Impostazioni'!$B$6,0)</f>
        <v>8</v>
      </c>
      <c r="J228" s="22">
        <f>H228+IF(OR(G228="Ferie",G228="Malattia",G228="Visita medica",G228="Riposo compensativo",G228="Trasferta"),I228,IF(G228="Mezza giornata di ferie",I228/2,0))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IF(YEAR(DATE('Impostazioni'!$B$5,1,1)+224)='Impostazioni'!$B$5,DATE('Impostazioni'!$B$5,1,1)+224,"")</f>
        <v>46612</v>
      </c>
      <c r="B229" s="19">
        <f>A229</f>
        <v>46612</v>
      </c>
      <c r="C229" s="20" t="str">
        <f>IF(A229="","",IF(COUNTIF('Festività'!$A$5:$A$96,A229)&gt;0,"Festivo",IF(WEEKDAY(A229,2)&gt;5,"Weekend","Lavorativo")))</f>
        <v>Lavorativo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IF(C229="Lavorativo",'Impostazioni'!$B$6,0)</f>
        <v>8</v>
      </c>
      <c r="J229" s="22">
        <f>H229+IF(OR(G229="Ferie",G229="Malattia",G229="Visita medica",G229="Riposo compensativo",G229="Trasferta"),I229,IF(G229="Mezza giornata di ferie",I229/2,0))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IF(YEAR(DATE('Impostazioni'!$B$5,1,1)+225)='Impostazioni'!$B$5,DATE('Impostazioni'!$B$5,1,1)+225,"")</f>
        <v>46613</v>
      </c>
      <c r="B230" s="19">
        <f>A230</f>
        <v>46613</v>
      </c>
      <c r="C230" s="20" t="str">
        <f>IF(A230="","",IF(COUNTIF('Festività'!$A$5:$A$96,A230)&gt;0,"Festivo",IF(WEEKDAY(A230,2)&gt;5,"Weekend","Lavorativo")))</f>
        <v>Weekend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IF(C230="Lavorativo",'Impostazioni'!$B$6,0)</f>
        <v>0</v>
      </c>
      <c r="J230" s="22">
        <f>H230+IF(OR(G230="Ferie",G230="Malattia",G230="Visita medica",G230="Riposo compensativo",G230="Trasferta"),I230,IF(G230="Mezza giornata di ferie",I230/2,0))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IF(YEAR(DATE('Impostazioni'!$B$5,1,1)+226)='Impostazioni'!$B$5,DATE('Impostazioni'!$B$5,1,1)+226,"")</f>
        <v>46614</v>
      </c>
      <c r="B231" s="19">
        <f>A231</f>
        <v>46614</v>
      </c>
      <c r="C231" s="20" t="str">
        <f>IF(A231="","",IF(COUNTIF('Festività'!$A$5:$A$96,A231)&gt;0,"Festivo",IF(WEEKDAY(A231,2)&gt;5,"Weekend","Lavorativo")))</f>
        <v>Festivo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IF(C231="Lavorativo",'Impostazioni'!$B$6,0)</f>
        <v>0</v>
      </c>
      <c r="J231" s="22">
        <f>H231+IF(OR(G231="Ferie",G231="Malattia",G231="Visita medica",G231="Riposo compensativo",G231="Trasferta"),I231,IF(G231="Mezza giornata di ferie",I231/2,0))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IF(YEAR(DATE('Impostazioni'!$B$5,1,1)+227)='Impostazioni'!$B$5,DATE('Impostazioni'!$B$5,1,1)+227,"")</f>
        <v>46615</v>
      </c>
      <c r="B232" s="19">
        <f>A232</f>
        <v>46615</v>
      </c>
      <c r="C232" s="20" t="str">
        <f>IF(A232="","",IF(COUNTIF('Festività'!$A$5:$A$96,A232)&gt;0,"Festivo",IF(WEEKDAY(A232,2)&gt;5,"Weekend","Lavorativo")))</f>
        <v>Lavorativo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IF(C232="Lavorativo",'Impostazioni'!$B$6,0)</f>
        <v>8</v>
      </c>
      <c r="J232" s="22">
        <f>H232+IF(OR(G232="Ferie",G232="Malattia",G232="Visita medica",G232="Riposo compensativo",G232="Trasferta"),I232,IF(G232="Mezza giornata di ferie",I232/2,0))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IF(YEAR(DATE('Impostazioni'!$B$5,1,1)+228)='Impostazioni'!$B$5,DATE('Impostazioni'!$B$5,1,1)+228,"")</f>
        <v>46616</v>
      </c>
      <c r="B233" s="19">
        <f>A233</f>
        <v>46616</v>
      </c>
      <c r="C233" s="20" t="str">
        <f>IF(A233="","",IF(COUNTIF('Festività'!$A$5:$A$96,A233)&gt;0,"Festivo",IF(WEEKDAY(A233,2)&gt;5,"Weekend","Lavorativo")))</f>
        <v>Lavorativo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IF(C233="Lavorativo",'Impostazioni'!$B$6,0)</f>
        <v>8</v>
      </c>
      <c r="J233" s="22">
        <f>H233+IF(OR(G233="Ferie",G233="Malattia",G233="Visita medica",G233="Riposo compensativo",G233="Trasferta"),I233,IF(G233="Mezza giornata di ferie",I233/2,0))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IF(YEAR(DATE('Impostazioni'!$B$5,1,1)+229)='Impostazioni'!$B$5,DATE('Impostazioni'!$B$5,1,1)+229,"")</f>
        <v>46617</v>
      </c>
      <c r="B234" s="19">
        <f>A234</f>
        <v>46617</v>
      </c>
      <c r="C234" s="20" t="str">
        <f>IF(A234="","",IF(COUNTIF('Festività'!$A$5:$A$96,A234)&gt;0,"Festivo",IF(WEEKDAY(A234,2)&gt;5,"Weekend","Lavorativo")))</f>
        <v>Lavorativo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IF(C234="Lavorativo",'Impostazioni'!$B$6,0)</f>
        <v>8</v>
      </c>
      <c r="J234" s="22">
        <f>H234+IF(OR(G234="Ferie",G234="Malattia",G234="Visita medica",G234="Riposo compensativo",G234="Trasferta"),I234,IF(G234="Mezza giornata di ferie",I234/2,0))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IF(YEAR(DATE('Impostazioni'!$B$5,1,1)+230)='Impostazioni'!$B$5,DATE('Impostazioni'!$B$5,1,1)+230,"")</f>
        <v>46618</v>
      </c>
      <c r="B235" s="19">
        <f>A235</f>
        <v>46618</v>
      </c>
      <c r="C235" s="20" t="str">
        <f>IF(A235="","",IF(COUNTIF('Festività'!$A$5:$A$96,A235)&gt;0,"Festivo",IF(WEEKDAY(A235,2)&gt;5,"Weekend","Lavorativo")))</f>
        <v>Lavorativo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IF(C235="Lavorativo",'Impostazioni'!$B$6,0)</f>
        <v>8</v>
      </c>
      <c r="J235" s="22">
        <f>H235+IF(OR(G235="Ferie",G235="Malattia",G235="Visita medica",G235="Riposo compensativo",G235="Trasferta"),I235,IF(G235="Mezza giornata di ferie",I235/2,0))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IF(YEAR(DATE('Impostazioni'!$B$5,1,1)+231)='Impostazioni'!$B$5,DATE('Impostazioni'!$B$5,1,1)+231,"")</f>
        <v>46619</v>
      </c>
      <c r="B236" s="19">
        <f>A236</f>
        <v>46619</v>
      </c>
      <c r="C236" s="20" t="str">
        <f>IF(A236="","",IF(COUNTIF('Festività'!$A$5:$A$96,A236)&gt;0,"Festivo",IF(WEEKDAY(A236,2)&gt;5,"Weekend","Lavorativo")))</f>
        <v>Lavorativo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IF(C236="Lavorativo",'Impostazioni'!$B$6,0)</f>
        <v>8</v>
      </c>
      <c r="J236" s="22">
        <f>H236+IF(OR(G236="Ferie",G236="Malattia",G236="Visita medica",G236="Riposo compensativo",G236="Trasferta"),I236,IF(G236="Mezza giornata di ferie",I236/2,0))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IF(YEAR(DATE('Impostazioni'!$B$5,1,1)+232)='Impostazioni'!$B$5,DATE('Impostazioni'!$B$5,1,1)+232,"")</f>
        <v>46620</v>
      </c>
      <c r="B237" s="19">
        <f>A237</f>
        <v>46620</v>
      </c>
      <c r="C237" s="20" t="str">
        <f>IF(A237="","",IF(COUNTIF('Festività'!$A$5:$A$96,A237)&gt;0,"Festivo",IF(WEEKDAY(A237,2)&gt;5,"Weekend","Lavorativo")))</f>
        <v>Weekend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IF(C237="Lavorativo",'Impostazioni'!$B$6,0)</f>
        <v>0</v>
      </c>
      <c r="J237" s="22">
        <f>H237+IF(OR(G237="Ferie",G237="Malattia",G237="Visita medica",G237="Riposo compensativo",G237="Trasferta"),I237,IF(G237="Mezza giornata di ferie",I237/2,0))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IF(YEAR(DATE('Impostazioni'!$B$5,1,1)+233)='Impostazioni'!$B$5,DATE('Impostazioni'!$B$5,1,1)+233,"")</f>
        <v>46621</v>
      </c>
      <c r="B238" s="19">
        <f>A238</f>
        <v>46621</v>
      </c>
      <c r="C238" s="20" t="str">
        <f>IF(A238="","",IF(COUNTIF('Festività'!$A$5:$A$96,A238)&gt;0,"Festivo",IF(WEEKDAY(A238,2)&gt;5,"Weekend","Lavorativo")))</f>
        <v>Weekend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IF(C238="Lavorativo",'Impostazioni'!$B$6,0)</f>
        <v>0</v>
      </c>
      <c r="J238" s="22">
        <f>H238+IF(OR(G238="Ferie",G238="Malattia",G238="Visita medica",G238="Riposo compensativo",G238="Trasferta"),I238,IF(G238="Mezza giornata di ferie",I238/2,0))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IF(YEAR(DATE('Impostazioni'!$B$5,1,1)+234)='Impostazioni'!$B$5,DATE('Impostazioni'!$B$5,1,1)+234,"")</f>
        <v>46622</v>
      </c>
      <c r="B239" s="19">
        <f>A239</f>
        <v>46622</v>
      </c>
      <c r="C239" s="20" t="str">
        <f>IF(A239="","",IF(COUNTIF('Festività'!$A$5:$A$96,A239)&gt;0,"Festivo",IF(WEEKDAY(A239,2)&gt;5,"Weekend","Lavorativo")))</f>
        <v>Lavorativo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IF(C239="Lavorativo",'Impostazioni'!$B$6,0)</f>
        <v>8</v>
      </c>
      <c r="J239" s="22">
        <f>H239+IF(OR(G239="Ferie",G239="Malattia",G239="Visita medica",G239="Riposo compensativo",G239="Trasferta"),I239,IF(G239="Mezza giornata di ferie",I239/2,0))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IF(YEAR(DATE('Impostazioni'!$B$5,1,1)+235)='Impostazioni'!$B$5,DATE('Impostazioni'!$B$5,1,1)+235,"")</f>
        <v>46623</v>
      </c>
      <c r="B240" s="19">
        <f>A240</f>
        <v>46623</v>
      </c>
      <c r="C240" s="20" t="str">
        <f>IF(A240="","",IF(COUNTIF('Festività'!$A$5:$A$96,A240)&gt;0,"Festivo",IF(WEEKDAY(A240,2)&gt;5,"Weekend","Lavorativo")))</f>
        <v>Lavorativo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IF(C240="Lavorativo",'Impostazioni'!$B$6,0)</f>
        <v>8</v>
      </c>
      <c r="J240" s="22">
        <f>H240+IF(OR(G240="Ferie",G240="Malattia",G240="Visita medica",G240="Riposo compensativo",G240="Trasferta"),I240,IF(G240="Mezza giornata di ferie",I240/2,0))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IF(YEAR(DATE('Impostazioni'!$B$5,1,1)+236)='Impostazioni'!$B$5,DATE('Impostazioni'!$B$5,1,1)+236,"")</f>
        <v>46624</v>
      </c>
      <c r="B241" s="19">
        <f>A241</f>
        <v>46624</v>
      </c>
      <c r="C241" s="20" t="str">
        <f>IF(A241="","",IF(COUNTIF('Festività'!$A$5:$A$96,A241)&gt;0,"Festivo",IF(WEEKDAY(A241,2)&gt;5,"Weekend","Lavorativo")))</f>
        <v>Lavorativo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IF(C241="Lavorativo",'Impostazioni'!$B$6,0)</f>
        <v>8</v>
      </c>
      <c r="J241" s="22">
        <f>H241+IF(OR(G241="Ferie",G241="Malattia",G241="Visita medica",G241="Riposo compensativo",G241="Trasferta"),I241,IF(G241="Mezza giornata di ferie",I241/2,0))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IF(YEAR(DATE('Impostazioni'!$B$5,1,1)+237)='Impostazioni'!$B$5,DATE('Impostazioni'!$B$5,1,1)+237,"")</f>
        <v>46625</v>
      </c>
      <c r="B242" s="19">
        <f>A242</f>
        <v>46625</v>
      </c>
      <c r="C242" s="20" t="str">
        <f>IF(A242="","",IF(COUNTIF('Festività'!$A$5:$A$96,A242)&gt;0,"Festivo",IF(WEEKDAY(A242,2)&gt;5,"Weekend","Lavorativo")))</f>
        <v>Lavorativo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IF(C242="Lavorativo",'Impostazioni'!$B$6,0)</f>
        <v>8</v>
      </c>
      <c r="J242" s="22">
        <f>H242+IF(OR(G242="Ferie",G242="Malattia",G242="Visita medica",G242="Riposo compensativo",G242="Trasferta"),I242,IF(G242="Mezza giornata di ferie",I242/2,0))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IF(YEAR(DATE('Impostazioni'!$B$5,1,1)+238)='Impostazioni'!$B$5,DATE('Impostazioni'!$B$5,1,1)+238,"")</f>
        <v>46626</v>
      </c>
      <c r="B243" s="19">
        <f>A243</f>
        <v>46626</v>
      </c>
      <c r="C243" s="20" t="str">
        <f>IF(A243="","",IF(COUNTIF('Festività'!$A$5:$A$96,A243)&gt;0,"Festivo",IF(WEEKDAY(A243,2)&gt;5,"Weekend","Lavorativo")))</f>
        <v>Lavorativo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IF(C243="Lavorativo",'Impostazioni'!$B$6,0)</f>
        <v>8</v>
      </c>
      <c r="J243" s="22">
        <f>H243+IF(OR(G243="Ferie",G243="Malattia",G243="Visita medica",G243="Riposo compensativo",G243="Trasferta"),I243,IF(G243="Mezza giornata di ferie",I243/2,0))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IF(YEAR(DATE('Impostazioni'!$B$5,1,1)+239)='Impostazioni'!$B$5,DATE('Impostazioni'!$B$5,1,1)+239,"")</f>
        <v>46627</v>
      </c>
      <c r="B244" s="19">
        <f>A244</f>
        <v>46627</v>
      </c>
      <c r="C244" s="20" t="str">
        <f>IF(A244="","",IF(COUNTIF('Festività'!$A$5:$A$96,A244)&gt;0,"Festivo",IF(WEEKDAY(A244,2)&gt;5,"Weekend","Lavorativo")))</f>
        <v>Weekend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IF(C244="Lavorativo",'Impostazioni'!$B$6,0)</f>
        <v>0</v>
      </c>
      <c r="J244" s="22">
        <f>H244+IF(OR(G244="Ferie",G244="Malattia",G244="Visita medica",G244="Riposo compensativo",G244="Trasferta"),I244,IF(G244="Mezza giornata di ferie",I244/2,0))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IF(YEAR(DATE('Impostazioni'!$B$5,1,1)+240)='Impostazioni'!$B$5,DATE('Impostazioni'!$B$5,1,1)+240,"")</f>
        <v>46628</v>
      </c>
      <c r="B245" s="19">
        <f>A245</f>
        <v>46628</v>
      </c>
      <c r="C245" s="20" t="str">
        <f>IF(A245="","",IF(COUNTIF('Festività'!$A$5:$A$96,A245)&gt;0,"Festivo",IF(WEEKDAY(A245,2)&gt;5,"Weekend","Lavorativo")))</f>
        <v>Weekend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IF(C245="Lavorativo",'Impostazioni'!$B$6,0)</f>
        <v>0</v>
      </c>
      <c r="J245" s="22">
        <f>H245+IF(OR(G245="Ferie",G245="Malattia",G245="Visita medica",G245="Riposo compensativo",G245="Trasferta"),I245,IF(G245="Mezza giornata di ferie",I245/2,0))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IF(YEAR(DATE('Impostazioni'!$B$5,1,1)+241)='Impostazioni'!$B$5,DATE('Impostazioni'!$B$5,1,1)+241,"")</f>
        <v>46629</v>
      </c>
      <c r="B246" s="19">
        <f>A246</f>
        <v>46629</v>
      </c>
      <c r="C246" s="20" t="str">
        <f>IF(A246="","",IF(COUNTIF('Festività'!$A$5:$A$96,A246)&gt;0,"Festivo",IF(WEEKDAY(A246,2)&gt;5,"Weekend","Lavorativo")))</f>
        <v>Lavorativo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IF(C246="Lavorativo",'Impostazioni'!$B$6,0)</f>
        <v>8</v>
      </c>
      <c r="J246" s="22">
        <f>H246+IF(OR(G246="Ferie",G246="Malattia",G246="Visita medica",G246="Riposo compensativo",G246="Trasferta"),I246,IF(G246="Mezza giornata di ferie",I246/2,0))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IF(YEAR(DATE('Impostazioni'!$B$5,1,1)+242)='Impostazioni'!$B$5,DATE('Impostazioni'!$B$5,1,1)+242,"")</f>
        <v>46630</v>
      </c>
      <c r="B247" s="19">
        <f>A247</f>
        <v>46630</v>
      </c>
      <c r="C247" s="20" t="str">
        <f>IF(A247="","",IF(COUNTIF('Festività'!$A$5:$A$96,A247)&gt;0,"Festivo",IF(WEEKDAY(A247,2)&gt;5,"Weekend","Lavorativo")))</f>
        <v>Lavorativo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IF(C247="Lavorativo",'Impostazioni'!$B$6,0)</f>
        <v>8</v>
      </c>
      <c r="J247" s="22">
        <f>H247+IF(OR(G247="Ferie",G247="Malattia",G247="Visita medica",G247="Riposo compensativo",G247="Trasferta"),I247,IF(G247="Mezza giornata di ferie",I247/2,0))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IF(YEAR(DATE('Impostazioni'!$B$5,1,1)+243)='Impostazioni'!$B$5,DATE('Impostazioni'!$B$5,1,1)+243,"")</f>
        <v>46631</v>
      </c>
      <c r="B248" s="19">
        <f>A248</f>
        <v>46631</v>
      </c>
      <c r="C248" s="20" t="str">
        <f>IF(A248="","",IF(COUNTIF('Festività'!$A$5:$A$96,A248)&gt;0,"Festivo",IF(WEEKDAY(A248,2)&gt;5,"Weekend","Lavorativo")))</f>
        <v>Lavorativo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IF(C248="Lavorativo",'Impostazioni'!$B$6,0)</f>
        <v>8</v>
      </c>
      <c r="J248" s="22">
        <f>H248+IF(OR(G248="Ferie",G248="Malattia",G248="Visita medica",G248="Riposo compensativo",G248="Trasferta"),I248,IF(G248="Mezza giornata di ferie",I248/2,0))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IF(YEAR(DATE('Impostazioni'!$B$5,1,1)+244)='Impostazioni'!$B$5,DATE('Impostazioni'!$B$5,1,1)+244,"")</f>
        <v>46632</v>
      </c>
      <c r="B249" s="19">
        <f>A249</f>
        <v>46632</v>
      </c>
      <c r="C249" s="20" t="str">
        <f>IF(A249="","",IF(COUNTIF('Festività'!$A$5:$A$96,A249)&gt;0,"Festivo",IF(WEEKDAY(A249,2)&gt;5,"Weekend","Lavorativo")))</f>
        <v>Lavorativo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IF(C249="Lavorativo",'Impostazioni'!$B$6,0)</f>
        <v>8</v>
      </c>
      <c r="J249" s="22">
        <f>H249+IF(OR(G249="Ferie",G249="Malattia",G249="Visita medica",G249="Riposo compensativo",G249="Trasferta"),I249,IF(G249="Mezza giornata di ferie",I249/2,0))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IF(YEAR(DATE('Impostazioni'!$B$5,1,1)+245)='Impostazioni'!$B$5,DATE('Impostazioni'!$B$5,1,1)+245,"")</f>
        <v>46633</v>
      </c>
      <c r="B250" s="19">
        <f>A250</f>
        <v>46633</v>
      </c>
      <c r="C250" s="20" t="str">
        <f>IF(A250="","",IF(COUNTIF('Festività'!$A$5:$A$96,A250)&gt;0,"Festivo",IF(WEEKDAY(A250,2)&gt;5,"Weekend","Lavorativo")))</f>
        <v>Lavorativo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IF(C250="Lavorativo",'Impostazioni'!$B$6,0)</f>
        <v>8</v>
      </c>
      <c r="J250" s="22">
        <f>H250+IF(OR(G250="Ferie",G250="Malattia",G250="Visita medica",G250="Riposo compensativo",G250="Trasferta"),I250,IF(G250="Mezza giornata di ferie",I250/2,0))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IF(YEAR(DATE('Impostazioni'!$B$5,1,1)+246)='Impostazioni'!$B$5,DATE('Impostazioni'!$B$5,1,1)+246,"")</f>
        <v>46634</v>
      </c>
      <c r="B251" s="19">
        <f>A251</f>
        <v>46634</v>
      </c>
      <c r="C251" s="20" t="str">
        <f>IF(A251="","",IF(COUNTIF('Festività'!$A$5:$A$96,A251)&gt;0,"Festivo",IF(WEEKDAY(A251,2)&gt;5,"Weekend","Lavorativo")))</f>
        <v>Weekend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IF(C251="Lavorativo",'Impostazioni'!$B$6,0)</f>
        <v>0</v>
      </c>
      <c r="J251" s="22">
        <f>H251+IF(OR(G251="Ferie",G251="Malattia",G251="Visita medica",G251="Riposo compensativo",G251="Trasferta"),I251,IF(G251="Mezza giornata di ferie",I251/2,0))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IF(YEAR(DATE('Impostazioni'!$B$5,1,1)+247)='Impostazioni'!$B$5,DATE('Impostazioni'!$B$5,1,1)+247,"")</f>
        <v>46635</v>
      </c>
      <c r="B252" s="19">
        <f>A252</f>
        <v>46635</v>
      </c>
      <c r="C252" s="20" t="str">
        <f>IF(A252="","",IF(COUNTIF('Festività'!$A$5:$A$96,A252)&gt;0,"Festivo",IF(WEEKDAY(A252,2)&gt;5,"Weekend","Lavorativo")))</f>
        <v>Weekend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IF(C252="Lavorativo",'Impostazioni'!$B$6,0)</f>
        <v>0</v>
      </c>
      <c r="J252" s="22">
        <f>H252+IF(OR(G252="Ferie",G252="Malattia",G252="Visita medica",G252="Riposo compensativo",G252="Trasferta"),I252,IF(G252="Mezza giornata di ferie",I252/2,0))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IF(YEAR(DATE('Impostazioni'!$B$5,1,1)+248)='Impostazioni'!$B$5,DATE('Impostazioni'!$B$5,1,1)+248,"")</f>
        <v>46636</v>
      </c>
      <c r="B253" s="19">
        <f>A253</f>
        <v>46636</v>
      </c>
      <c r="C253" s="20" t="str">
        <f>IF(A253="","",IF(COUNTIF('Festività'!$A$5:$A$96,A253)&gt;0,"Festivo",IF(WEEKDAY(A253,2)&gt;5,"Weekend","Lavorativo")))</f>
        <v>Lavorativo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IF(C253="Lavorativo",'Impostazioni'!$B$6,0)</f>
        <v>8</v>
      </c>
      <c r="J253" s="22">
        <f>H253+IF(OR(G253="Ferie",G253="Malattia",G253="Visita medica",G253="Riposo compensativo",G253="Trasferta"),I253,IF(G253="Mezza giornata di ferie",I253/2,0))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IF(YEAR(DATE('Impostazioni'!$B$5,1,1)+249)='Impostazioni'!$B$5,DATE('Impostazioni'!$B$5,1,1)+249,"")</f>
        <v>46637</v>
      </c>
      <c r="B254" s="19">
        <f>A254</f>
        <v>46637</v>
      </c>
      <c r="C254" s="20" t="str">
        <f>IF(A254="","",IF(COUNTIF('Festività'!$A$5:$A$96,A254)&gt;0,"Festivo",IF(WEEKDAY(A254,2)&gt;5,"Weekend","Lavorativo")))</f>
        <v>Lavorativo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IF(C254="Lavorativo",'Impostazioni'!$B$6,0)</f>
        <v>8</v>
      </c>
      <c r="J254" s="22">
        <f>H254+IF(OR(G254="Ferie",G254="Malattia",G254="Visita medica",G254="Riposo compensativo",G254="Trasferta"),I254,IF(G254="Mezza giornata di ferie",I254/2,0))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IF(YEAR(DATE('Impostazioni'!$B$5,1,1)+250)='Impostazioni'!$B$5,DATE('Impostazioni'!$B$5,1,1)+250,"")</f>
        <v>46638</v>
      </c>
      <c r="B255" s="19">
        <f>A255</f>
        <v>46638</v>
      </c>
      <c r="C255" s="20" t="str">
        <f>IF(A255="","",IF(COUNTIF('Festività'!$A$5:$A$96,A255)&gt;0,"Festivo",IF(WEEKDAY(A255,2)&gt;5,"Weekend","Lavorativo")))</f>
        <v>Lavorativo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IF(C255="Lavorativo",'Impostazioni'!$B$6,0)</f>
        <v>8</v>
      </c>
      <c r="J255" s="22">
        <f>H255+IF(OR(G255="Ferie",G255="Malattia",G255="Visita medica",G255="Riposo compensativo",G255="Trasferta"),I255,IF(G255="Mezza giornata di ferie",I255/2,0))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IF(YEAR(DATE('Impostazioni'!$B$5,1,1)+251)='Impostazioni'!$B$5,DATE('Impostazioni'!$B$5,1,1)+251,"")</f>
        <v>46639</v>
      </c>
      <c r="B256" s="19">
        <f>A256</f>
        <v>46639</v>
      </c>
      <c r="C256" s="20" t="str">
        <f>IF(A256="","",IF(COUNTIF('Festività'!$A$5:$A$96,A256)&gt;0,"Festivo",IF(WEEKDAY(A256,2)&gt;5,"Weekend","Lavorativo")))</f>
        <v>Lavorativo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IF(C256="Lavorativo",'Impostazioni'!$B$6,0)</f>
        <v>8</v>
      </c>
      <c r="J256" s="22">
        <f>H256+IF(OR(G256="Ferie",G256="Malattia",G256="Visita medica",G256="Riposo compensativo",G256="Trasferta"),I256,IF(G256="Mezza giornata di ferie",I256/2,0))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IF(YEAR(DATE('Impostazioni'!$B$5,1,1)+252)='Impostazioni'!$B$5,DATE('Impostazioni'!$B$5,1,1)+252,"")</f>
        <v>46640</v>
      </c>
      <c r="B257" s="19">
        <f>A257</f>
        <v>46640</v>
      </c>
      <c r="C257" s="20" t="str">
        <f>IF(A257="","",IF(COUNTIF('Festività'!$A$5:$A$96,A257)&gt;0,"Festivo",IF(WEEKDAY(A257,2)&gt;5,"Weekend","Lavorativo")))</f>
        <v>Lavorativo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IF(C257="Lavorativo",'Impostazioni'!$B$6,0)</f>
        <v>8</v>
      </c>
      <c r="J257" s="22">
        <f>H257+IF(OR(G257="Ferie",G257="Malattia",G257="Visita medica",G257="Riposo compensativo",G257="Trasferta"),I257,IF(G257="Mezza giornata di ferie",I257/2,0))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IF(YEAR(DATE('Impostazioni'!$B$5,1,1)+253)='Impostazioni'!$B$5,DATE('Impostazioni'!$B$5,1,1)+253,"")</f>
        <v>46641</v>
      </c>
      <c r="B258" s="19">
        <f>A258</f>
        <v>46641</v>
      </c>
      <c r="C258" s="20" t="str">
        <f>IF(A258="","",IF(COUNTIF('Festività'!$A$5:$A$96,A258)&gt;0,"Festivo",IF(WEEKDAY(A258,2)&gt;5,"Weekend","Lavorativo")))</f>
        <v>Weekend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IF(C258="Lavorativo",'Impostazioni'!$B$6,0)</f>
        <v>0</v>
      </c>
      <c r="J258" s="22">
        <f>H258+IF(OR(G258="Ferie",G258="Malattia",G258="Visita medica",G258="Riposo compensativo",G258="Trasferta"),I258,IF(G258="Mezza giornata di ferie",I258/2,0))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IF(YEAR(DATE('Impostazioni'!$B$5,1,1)+254)='Impostazioni'!$B$5,DATE('Impostazioni'!$B$5,1,1)+254,"")</f>
        <v>46642</v>
      </c>
      <c r="B259" s="19">
        <f>A259</f>
        <v>46642</v>
      </c>
      <c r="C259" s="20" t="str">
        <f>IF(A259="","",IF(COUNTIF('Festività'!$A$5:$A$96,A259)&gt;0,"Festivo",IF(WEEKDAY(A259,2)&gt;5,"Weekend","Lavorativo")))</f>
        <v>Weekend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IF(C259="Lavorativo",'Impostazioni'!$B$6,0)</f>
        <v>0</v>
      </c>
      <c r="J259" s="22">
        <f>H259+IF(OR(G259="Ferie",G259="Malattia",G259="Visita medica",G259="Riposo compensativo",G259="Trasferta"),I259,IF(G259="Mezza giornata di ferie",I259/2,0))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IF(YEAR(DATE('Impostazioni'!$B$5,1,1)+255)='Impostazioni'!$B$5,DATE('Impostazioni'!$B$5,1,1)+255,"")</f>
        <v>46643</v>
      </c>
      <c r="B260" s="19">
        <f>A260</f>
        <v>46643</v>
      </c>
      <c r="C260" s="20" t="str">
        <f>IF(A260="","",IF(COUNTIF('Festività'!$A$5:$A$96,A260)&gt;0,"Festivo",IF(WEEKDAY(A260,2)&gt;5,"Weekend","Lavorativo")))</f>
        <v>Lavorativo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IF(C260="Lavorativo",'Impostazioni'!$B$6,0)</f>
        <v>8</v>
      </c>
      <c r="J260" s="22">
        <f>H260+IF(OR(G260="Ferie",G260="Malattia",G260="Visita medica",G260="Riposo compensativo",G260="Trasferta"),I260,IF(G260="Mezza giornata di ferie",I260/2,0))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IF(YEAR(DATE('Impostazioni'!$B$5,1,1)+256)='Impostazioni'!$B$5,DATE('Impostazioni'!$B$5,1,1)+256,"")</f>
        <v>46644</v>
      </c>
      <c r="B261" s="19">
        <f>A261</f>
        <v>46644</v>
      </c>
      <c r="C261" s="20" t="str">
        <f>IF(A261="","",IF(COUNTIF('Festività'!$A$5:$A$96,A261)&gt;0,"Festivo",IF(WEEKDAY(A261,2)&gt;5,"Weekend","Lavorativo")))</f>
        <v>Lavorativo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IF(C261="Lavorativo",'Impostazioni'!$B$6,0)</f>
        <v>8</v>
      </c>
      <c r="J261" s="22">
        <f>H261+IF(OR(G261="Ferie",G261="Malattia",G261="Visita medica",G261="Riposo compensativo",G261="Trasferta"),I261,IF(G261="Mezza giornata di ferie",I261/2,0))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IF(YEAR(DATE('Impostazioni'!$B$5,1,1)+257)='Impostazioni'!$B$5,DATE('Impostazioni'!$B$5,1,1)+257,"")</f>
        <v>46645</v>
      </c>
      <c r="B262" s="19">
        <f>A262</f>
        <v>46645</v>
      </c>
      <c r="C262" s="20" t="str">
        <f>IF(A262="","",IF(COUNTIF('Festività'!$A$5:$A$96,A262)&gt;0,"Festivo",IF(WEEKDAY(A262,2)&gt;5,"Weekend","Lavorativo")))</f>
        <v>Lavorativo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IF(C262="Lavorativo",'Impostazioni'!$B$6,0)</f>
        <v>8</v>
      </c>
      <c r="J262" s="22">
        <f>H262+IF(OR(G262="Ferie",G262="Malattia",G262="Visita medica",G262="Riposo compensativo",G262="Trasferta"),I262,IF(G262="Mezza giornata di ferie",I262/2,0))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IF(YEAR(DATE('Impostazioni'!$B$5,1,1)+258)='Impostazioni'!$B$5,DATE('Impostazioni'!$B$5,1,1)+258,"")</f>
        <v>46646</v>
      </c>
      <c r="B263" s="19">
        <f>A263</f>
        <v>46646</v>
      </c>
      <c r="C263" s="20" t="str">
        <f>IF(A263="","",IF(COUNTIF('Festività'!$A$5:$A$96,A263)&gt;0,"Festivo",IF(WEEKDAY(A263,2)&gt;5,"Weekend","Lavorativo")))</f>
        <v>Lavorativo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IF(C263="Lavorativo",'Impostazioni'!$B$6,0)</f>
        <v>8</v>
      </c>
      <c r="J263" s="22">
        <f>H263+IF(OR(G263="Ferie",G263="Malattia",G263="Visita medica",G263="Riposo compensativo",G263="Trasferta"),I263,IF(G263="Mezza giornata di ferie",I263/2,0))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IF(YEAR(DATE('Impostazioni'!$B$5,1,1)+259)='Impostazioni'!$B$5,DATE('Impostazioni'!$B$5,1,1)+259,"")</f>
        <v>46647</v>
      </c>
      <c r="B264" s="19">
        <f>A264</f>
        <v>46647</v>
      </c>
      <c r="C264" s="20" t="str">
        <f>IF(A264="","",IF(COUNTIF('Festività'!$A$5:$A$96,A264)&gt;0,"Festivo",IF(WEEKDAY(A264,2)&gt;5,"Weekend","Lavorativo")))</f>
        <v>Lavorativo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IF(C264="Lavorativo",'Impostazioni'!$B$6,0)</f>
        <v>8</v>
      </c>
      <c r="J264" s="22">
        <f>H264+IF(OR(G264="Ferie",G264="Malattia",G264="Visita medica",G264="Riposo compensativo",G264="Trasferta"),I264,IF(G264="Mezza giornata di ferie",I264/2,0))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IF(YEAR(DATE('Impostazioni'!$B$5,1,1)+260)='Impostazioni'!$B$5,DATE('Impostazioni'!$B$5,1,1)+260,"")</f>
        <v>46648</v>
      </c>
      <c r="B265" s="19">
        <f>A265</f>
        <v>46648</v>
      </c>
      <c r="C265" s="20" t="str">
        <f>IF(A265="","",IF(COUNTIF('Festività'!$A$5:$A$96,A265)&gt;0,"Festivo",IF(WEEKDAY(A265,2)&gt;5,"Weekend","Lavorativo")))</f>
        <v>Weekend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IF(C265="Lavorativo",'Impostazioni'!$B$6,0)</f>
        <v>0</v>
      </c>
      <c r="J265" s="22">
        <f>H265+IF(OR(G265="Ferie",G265="Malattia",G265="Visita medica",G265="Riposo compensativo",G265="Trasferta"),I265,IF(G265="Mezza giornata di ferie",I265/2,0))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IF(YEAR(DATE('Impostazioni'!$B$5,1,1)+261)='Impostazioni'!$B$5,DATE('Impostazioni'!$B$5,1,1)+261,"")</f>
        <v>46649</v>
      </c>
      <c r="B266" s="19">
        <f>A266</f>
        <v>46649</v>
      </c>
      <c r="C266" s="20" t="str">
        <f>IF(A266="","",IF(COUNTIF('Festività'!$A$5:$A$96,A266)&gt;0,"Festivo",IF(WEEKDAY(A266,2)&gt;5,"Weekend","Lavorativo")))</f>
        <v>Weekend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IF(C266="Lavorativo",'Impostazioni'!$B$6,0)</f>
        <v>0</v>
      </c>
      <c r="J266" s="22">
        <f>H266+IF(OR(G266="Ferie",G266="Malattia",G266="Visita medica",G266="Riposo compensativo",G266="Trasferta"),I266,IF(G266="Mezza giornata di ferie",I266/2,0))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IF(YEAR(DATE('Impostazioni'!$B$5,1,1)+262)='Impostazioni'!$B$5,DATE('Impostazioni'!$B$5,1,1)+262,"")</f>
        <v>46650</v>
      </c>
      <c r="B267" s="19">
        <f>A267</f>
        <v>46650</v>
      </c>
      <c r="C267" s="20" t="str">
        <f>IF(A267="","",IF(COUNTIF('Festività'!$A$5:$A$96,A267)&gt;0,"Festivo",IF(WEEKDAY(A267,2)&gt;5,"Weekend","Lavorativo")))</f>
        <v>Lavorativo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IF(C267="Lavorativo",'Impostazioni'!$B$6,0)</f>
        <v>8</v>
      </c>
      <c r="J267" s="22">
        <f>H267+IF(OR(G267="Ferie",G267="Malattia",G267="Visita medica",G267="Riposo compensativo",G267="Trasferta"),I267,IF(G267="Mezza giornata di ferie",I267/2,0))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IF(YEAR(DATE('Impostazioni'!$B$5,1,1)+263)='Impostazioni'!$B$5,DATE('Impostazioni'!$B$5,1,1)+263,"")</f>
        <v>46651</v>
      </c>
      <c r="B268" s="19">
        <f>A268</f>
        <v>46651</v>
      </c>
      <c r="C268" s="20" t="str">
        <f>IF(A268="","",IF(COUNTIF('Festività'!$A$5:$A$96,A268)&gt;0,"Festivo",IF(WEEKDAY(A268,2)&gt;5,"Weekend","Lavorativo")))</f>
        <v>Lavorativo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IF(C268="Lavorativo",'Impostazioni'!$B$6,0)</f>
        <v>8</v>
      </c>
      <c r="J268" s="22">
        <f>H268+IF(OR(G268="Ferie",G268="Malattia",G268="Visita medica",G268="Riposo compensativo",G268="Trasferta"),I268,IF(G268="Mezza giornata di ferie",I268/2,0))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IF(YEAR(DATE('Impostazioni'!$B$5,1,1)+264)='Impostazioni'!$B$5,DATE('Impostazioni'!$B$5,1,1)+264,"")</f>
        <v>46652</v>
      </c>
      <c r="B269" s="19">
        <f>A269</f>
        <v>46652</v>
      </c>
      <c r="C269" s="20" t="str">
        <f>IF(A269="","",IF(COUNTIF('Festività'!$A$5:$A$96,A269)&gt;0,"Festivo",IF(WEEKDAY(A269,2)&gt;5,"Weekend","Lavorativo")))</f>
        <v>Lavorativo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IF(C269="Lavorativo",'Impostazioni'!$B$6,0)</f>
        <v>8</v>
      </c>
      <c r="J269" s="22">
        <f>H269+IF(OR(G269="Ferie",G269="Malattia",G269="Visita medica",G269="Riposo compensativo",G269="Trasferta"),I269,IF(G269="Mezza giornata di ferie",I269/2,0))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IF(YEAR(DATE('Impostazioni'!$B$5,1,1)+265)='Impostazioni'!$B$5,DATE('Impostazioni'!$B$5,1,1)+265,"")</f>
        <v>46653</v>
      </c>
      <c r="B270" s="19">
        <f>A270</f>
        <v>46653</v>
      </c>
      <c r="C270" s="20" t="str">
        <f>IF(A270="","",IF(COUNTIF('Festività'!$A$5:$A$96,A270)&gt;0,"Festivo",IF(WEEKDAY(A270,2)&gt;5,"Weekend","Lavorativo")))</f>
        <v>Lavorativo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IF(C270="Lavorativo",'Impostazioni'!$B$6,0)</f>
        <v>8</v>
      </c>
      <c r="J270" s="22">
        <f>H270+IF(OR(G270="Ferie",G270="Malattia",G270="Visita medica",G270="Riposo compensativo",G270="Trasferta"),I270,IF(G270="Mezza giornata di ferie",I270/2,0))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IF(YEAR(DATE('Impostazioni'!$B$5,1,1)+266)='Impostazioni'!$B$5,DATE('Impostazioni'!$B$5,1,1)+266,"")</f>
        <v>46654</v>
      </c>
      <c r="B271" s="19">
        <f>A271</f>
        <v>46654</v>
      </c>
      <c r="C271" s="20" t="str">
        <f>IF(A271="","",IF(COUNTIF('Festività'!$A$5:$A$96,A271)&gt;0,"Festivo",IF(WEEKDAY(A271,2)&gt;5,"Weekend","Lavorativo")))</f>
        <v>Lavorativo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IF(C271="Lavorativo",'Impostazioni'!$B$6,0)</f>
        <v>8</v>
      </c>
      <c r="J271" s="22">
        <f>H271+IF(OR(G271="Ferie",G271="Malattia",G271="Visita medica",G271="Riposo compensativo",G271="Trasferta"),I271,IF(G271="Mezza giornata di ferie",I271/2,0))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IF(YEAR(DATE('Impostazioni'!$B$5,1,1)+267)='Impostazioni'!$B$5,DATE('Impostazioni'!$B$5,1,1)+267,"")</f>
        <v>46655</v>
      </c>
      <c r="B272" s="19">
        <f>A272</f>
        <v>46655</v>
      </c>
      <c r="C272" s="20" t="str">
        <f>IF(A272="","",IF(COUNTIF('Festività'!$A$5:$A$96,A272)&gt;0,"Festivo",IF(WEEKDAY(A272,2)&gt;5,"Weekend","Lavorativo")))</f>
        <v>Weekend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IF(C272="Lavorativo",'Impostazioni'!$B$6,0)</f>
        <v>0</v>
      </c>
      <c r="J272" s="22">
        <f>H272+IF(OR(G272="Ferie",G272="Malattia",G272="Visita medica",G272="Riposo compensativo",G272="Trasferta"),I272,IF(G272="Mezza giornata di ferie",I272/2,0))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IF(YEAR(DATE('Impostazioni'!$B$5,1,1)+268)='Impostazioni'!$B$5,DATE('Impostazioni'!$B$5,1,1)+268,"")</f>
        <v>46656</v>
      </c>
      <c r="B273" s="19">
        <f>A273</f>
        <v>46656</v>
      </c>
      <c r="C273" s="20" t="str">
        <f>IF(A273="","",IF(COUNTIF('Festività'!$A$5:$A$96,A273)&gt;0,"Festivo",IF(WEEKDAY(A273,2)&gt;5,"Weekend","Lavorativo")))</f>
        <v>Weekend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IF(C273="Lavorativo",'Impostazioni'!$B$6,0)</f>
        <v>0</v>
      </c>
      <c r="J273" s="22">
        <f>H273+IF(OR(G273="Ferie",G273="Malattia",G273="Visita medica",G273="Riposo compensativo",G273="Trasferta"),I273,IF(G273="Mezza giornata di ferie",I273/2,0))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IF(YEAR(DATE('Impostazioni'!$B$5,1,1)+269)='Impostazioni'!$B$5,DATE('Impostazioni'!$B$5,1,1)+269,"")</f>
        <v>46657</v>
      </c>
      <c r="B274" s="19">
        <f>A274</f>
        <v>46657</v>
      </c>
      <c r="C274" s="20" t="str">
        <f>IF(A274="","",IF(COUNTIF('Festività'!$A$5:$A$96,A274)&gt;0,"Festivo",IF(WEEKDAY(A274,2)&gt;5,"Weekend","Lavorativo")))</f>
        <v>Lavorativo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IF(C274="Lavorativo",'Impostazioni'!$B$6,0)</f>
        <v>8</v>
      </c>
      <c r="J274" s="22">
        <f>H274+IF(OR(G274="Ferie",G274="Malattia",G274="Visita medica",G274="Riposo compensativo",G274="Trasferta"),I274,IF(G274="Mezza giornata di ferie",I274/2,0))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IF(YEAR(DATE('Impostazioni'!$B$5,1,1)+270)='Impostazioni'!$B$5,DATE('Impostazioni'!$B$5,1,1)+270,"")</f>
        <v>46658</v>
      </c>
      <c r="B275" s="19">
        <f>A275</f>
        <v>46658</v>
      </c>
      <c r="C275" s="20" t="str">
        <f>IF(A275="","",IF(COUNTIF('Festività'!$A$5:$A$96,A275)&gt;0,"Festivo",IF(WEEKDAY(A275,2)&gt;5,"Weekend","Lavorativo")))</f>
        <v>Lavorativo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IF(C275="Lavorativo",'Impostazioni'!$B$6,0)</f>
        <v>8</v>
      </c>
      <c r="J275" s="22">
        <f>H275+IF(OR(G275="Ferie",G275="Malattia",G275="Visita medica",G275="Riposo compensativo",G275="Trasferta"),I275,IF(G275="Mezza giornata di ferie",I275/2,0))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IF(YEAR(DATE('Impostazioni'!$B$5,1,1)+271)='Impostazioni'!$B$5,DATE('Impostazioni'!$B$5,1,1)+271,"")</f>
        <v>46659</v>
      </c>
      <c r="B276" s="19">
        <f>A276</f>
        <v>46659</v>
      </c>
      <c r="C276" s="20" t="str">
        <f>IF(A276="","",IF(COUNTIF('Festività'!$A$5:$A$96,A276)&gt;0,"Festivo",IF(WEEKDAY(A276,2)&gt;5,"Weekend","Lavorativo")))</f>
        <v>Lavorativo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IF(C276="Lavorativo",'Impostazioni'!$B$6,0)</f>
        <v>8</v>
      </c>
      <c r="J276" s="22">
        <f>H276+IF(OR(G276="Ferie",G276="Malattia",G276="Visita medica",G276="Riposo compensativo",G276="Trasferta"),I276,IF(G276="Mezza giornata di ferie",I276/2,0))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IF(YEAR(DATE('Impostazioni'!$B$5,1,1)+272)='Impostazioni'!$B$5,DATE('Impostazioni'!$B$5,1,1)+272,"")</f>
        <v>46660</v>
      </c>
      <c r="B277" s="19">
        <f>A277</f>
        <v>46660</v>
      </c>
      <c r="C277" s="20" t="str">
        <f>IF(A277="","",IF(COUNTIF('Festività'!$A$5:$A$96,A277)&gt;0,"Festivo",IF(WEEKDAY(A277,2)&gt;5,"Weekend","Lavorativo")))</f>
        <v>Lavorativo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IF(C277="Lavorativo",'Impostazioni'!$B$6,0)</f>
        <v>8</v>
      </c>
      <c r="J277" s="22">
        <f>H277+IF(OR(G277="Ferie",G277="Malattia",G277="Visita medica",G277="Riposo compensativo",G277="Trasferta"),I277,IF(G277="Mezza giornata di ferie",I277/2,0))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IF(YEAR(DATE('Impostazioni'!$B$5,1,1)+273)='Impostazioni'!$B$5,DATE('Impostazioni'!$B$5,1,1)+273,"")</f>
        <v>46661</v>
      </c>
      <c r="B278" s="19">
        <f>A278</f>
        <v>46661</v>
      </c>
      <c r="C278" s="20" t="str">
        <f>IF(A278="","",IF(COUNTIF('Festività'!$A$5:$A$96,A278)&gt;0,"Festivo",IF(WEEKDAY(A278,2)&gt;5,"Weekend","Lavorativo")))</f>
        <v>Lavorativo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IF(C278="Lavorativo",'Impostazioni'!$B$6,0)</f>
        <v>8</v>
      </c>
      <c r="J278" s="22">
        <f>H278+IF(OR(G278="Ferie",G278="Malattia",G278="Visita medica",G278="Riposo compensativo",G278="Trasferta"),I278,IF(G278="Mezza giornata di ferie",I278/2,0))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IF(YEAR(DATE('Impostazioni'!$B$5,1,1)+274)='Impostazioni'!$B$5,DATE('Impostazioni'!$B$5,1,1)+274,"")</f>
        <v>46662</v>
      </c>
      <c r="B279" s="19">
        <f>A279</f>
        <v>46662</v>
      </c>
      <c r="C279" s="20" t="str">
        <f>IF(A279="","",IF(COUNTIF('Festività'!$A$5:$A$96,A279)&gt;0,"Festivo",IF(WEEKDAY(A279,2)&gt;5,"Weekend","Lavorativo")))</f>
        <v>Weekend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IF(C279="Lavorativo",'Impostazioni'!$B$6,0)</f>
        <v>0</v>
      </c>
      <c r="J279" s="22">
        <f>H279+IF(OR(G279="Ferie",G279="Malattia",G279="Visita medica",G279="Riposo compensativo",G279="Trasferta"),I279,IF(G279="Mezza giornata di ferie",I279/2,0))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IF(YEAR(DATE('Impostazioni'!$B$5,1,1)+275)='Impostazioni'!$B$5,DATE('Impostazioni'!$B$5,1,1)+275,"")</f>
        <v>46663</v>
      </c>
      <c r="B280" s="19">
        <f>A280</f>
        <v>46663</v>
      </c>
      <c r="C280" s="20" t="str">
        <f>IF(A280="","",IF(COUNTIF('Festività'!$A$5:$A$96,A280)&gt;0,"Festivo",IF(WEEKDAY(A280,2)&gt;5,"Weekend","Lavorativo")))</f>
        <v>Weekend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IF(C280="Lavorativo",'Impostazioni'!$B$6,0)</f>
        <v>0</v>
      </c>
      <c r="J280" s="22">
        <f>H280+IF(OR(G280="Ferie",G280="Malattia",G280="Visita medica",G280="Riposo compensativo",G280="Trasferta"),I280,IF(G280="Mezza giornata di ferie",I280/2,0))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IF(YEAR(DATE('Impostazioni'!$B$5,1,1)+276)='Impostazioni'!$B$5,DATE('Impostazioni'!$B$5,1,1)+276,"")</f>
        <v>46664</v>
      </c>
      <c r="B281" s="19">
        <f>A281</f>
        <v>46664</v>
      </c>
      <c r="C281" s="20" t="str">
        <f>IF(A281="","",IF(COUNTIF('Festività'!$A$5:$A$96,A281)&gt;0,"Festivo",IF(WEEKDAY(A281,2)&gt;5,"Weekend","Lavorativo")))</f>
        <v>Festivo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IF(C281="Lavorativo",'Impostazioni'!$B$6,0)</f>
        <v>0</v>
      </c>
      <c r="J281" s="22">
        <f>H281+IF(OR(G281="Ferie",G281="Malattia",G281="Visita medica",G281="Riposo compensativo",G281="Trasferta"),I281,IF(G281="Mezza giornata di ferie",I281/2,0))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IF(YEAR(DATE('Impostazioni'!$B$5,1,1)+277)='Impostazioni'!$B$5,DATE('Impostazioni'!$B$5,1,1)+277,"")</f>
        <v>46665</v>
      </c>
      <c r="B282" s="19">
        <f>A282</f>
        <v>46665</v>
      </c>
      <c r="C282" s="20" t="str">
        <f>IF(A282="","",IF(COUNTIF('Festività'!$A$5:$A$96,A282)&gt;0,"Festivo",IF(WEEKDAY(A282,2)&gt;5,"Weekend","Lavorativo")))</f>
        <v>Lavorativo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IF(C282="Lavorativo",'Impostazioni'!$B$6,0)</f>
        <v>8</v>
      </c>
      <c r="J282" s="22">
        <f>H282+IF(OR(G282="Ferie",G282="Malattia",G282="Visita medica",G282="Riposo compensativo",G282="Trasferta"),I282,IF(G282="Mezza giornata di ferie",I282/2,0))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IF(YEAR(DATE('Impostazioni'!$B$5,1,1)+278)='Impostazioni'!$B$5,DATE('Impostazioni'!$B$5,1,1)+278,"")</f>
        <v>46666</v>
      </c>
      <c r="B283" s="19">
        <f>A283</f>
        <v>46666</v>
      </c>
      <c r="C283" s="20" t="str">
        <f>IF(A283="","",IF(COUNTIF('Festività'!$A$5:$A$96,A283)&gt;0,"Festivo",IF(WEEKDAY(A283,2)&gt;5,"Weekend","Lavorativo")))</f>
        <v>Lavorativo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IF(C283="Lavorativo",'Impostazioni'!$B$6,0)</f>
        <v>8</v>
      </c>
      <c r="J283" s="22">
        <f>H283+IF(OR(G283="Ferie",G283="Malattia",G283="Visita medica",G283="Riposo compensativo",G283="Trasferta"),I283,IF(G283="Mezza giornata di ferie",I283/2,0))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IF(YEAR(DATE('Impostazioni'!$B$5,1,1)+279)='Impostazioni'!$B$5,DATE('Impostazioni'!$B$5,1,1)+279,"")</f>
        <v>46667</v>
      </c>
      <c r="B284" s="19">
        <f>A284</f>
        <v>46667</v>
      </c>
      <c r="C284" s="20" t="str">
        <f>IF(A284="","",IF(COUNTIF('Festività'!$A$5:$A$96,A284)&gt;0,"Festivo",IF(WEEKDAY(A284,2)&gt;5,"Weekend","Lavorativo")))</f>
        <v>Lavorativo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IF(C284="Lavorativo",'Impostazioni'!$B$6,0)</f>
        <v>8</v>
      </c>
      <c r="J284" s="22">
        <f>H284+IF(OR(G284="Ferie",G284="Malattia",G284="Visita medica",G284="Riposo compensativo",G284="Trasferta"),I284,IF(G284="Mezza giornata di ferie",I284/2,0))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IF(YEAR(DATE('Impostazioni'!$B$5,1,1)+280)='Impostazioni'!$B$5,DATE('Impostazioni'!$B$5,1,1)+280,"")</f>
        <v>46668</v>
      </c>
      <c r="B285" s="19">
        <f>A285</f>
        <v>46668</v>
      </c>
      <c r="C285" s="20" t="str">
        <f>IF(A285="","",IF(COUNTIF('Festività'!$A$5:$A$96,A285)&gt;0,"Festivo",IF(WEEKDAY(A285,2)&gt;5,"Weekend","Lavorativo")))</f>
        <v>Lavorativo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IF(C285="Lavorativo",'Impostazioni'!$B$6,0)</f>
        <v>8</v>
      </c>
      <c r="J285" s="22">
        <f>H285+IF(OR(G285="Ferie",G285="Malattia",G285="Visita medica",G285="Riposo compensativo",G285="Trasferta"),I285,IF(G285="Mezza giornata di ferie",I285/2,0))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IF(YEAR(DATE('Impostazioni'!$B$5,1,1)+281)='Impostazioni'!$B$5,DATE('Impostazioni'!$B$5,1,1)+281,"")</f>
        <v>46669</v>
      </c>
      <c r="B286" s="19">
        <f>A286</f>
        <v>46669</v>
      </c>
      <c r="C286" s="20" t="str">
        <f>IF(A286="","",IF(COUNTIF('Festività'!$A$5:$A$96,A286)&gt;0,"Festivo",IF(WEEKDAY(A286,2)&gt;5,"Weekend","Lavorativo")))</f>
        <v>Weekend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IF(C286="Lavorativo",'Impostazioni'!$B$6,0)</f>
        <v>0</v>
      </c>
      <c r="J286" s="22">
        <f>H286+IF(OR(G286="Ferie",G286="Malattia",G286="Visita medica",G286="Riposo compensativo",G286="Trasferta"),I286,IF(G286="Mezza giornata di ferie",I286/2,0))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IF(YEAR(DATE('Impostazioni'!$B$5,1,1)+282)='Impostazioni'!$B$5,DATE('Impostazioni'!$B$5,1,1)+282,"")</f>
        <v>46670</v>
      </c>
      <c r="B287" s="19">
        <f>A287</f>
        <v>46670</v>
      </c>
      <c r="C287" s="20" t="str">
        <f>IF(A287="","",IF(COUNTIF('Festività'!$A$5:$A$96,A287)&gt;0,"Festivo",IF(WEEKDAY(A287,2)&gt;5,"Weekend","Lavorativo")))</f>
        <v>Weekend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IF(C287="Lavorativo",'Impostazioni'!$B$6,0)</f>
        <v>0</v>
      </c>
      <c r="J287" s="22">
        <f>H287+IF(OR(G287="Ferie",G287="Malattia",G287="Visita medica",G287="Riposo compensativo",G287="Trasferta"),I287,IF(G287="Mezza giornata di ferie",I287/2,0))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IF(YEAR(DATE('Impostazioni'!$B$5,1,1)+283)='Impostazioni'!$B$5,DATE('Impostazioni'!$B$5,1,1)+283,"")</f>
        <v>46671</v>
      </c>
      <c r="B288" s="19">
        <f>A288</f>
        <v>46671</v>
      </c>
      <c r="C288" s="20" t="str">
        <f>IF(A288="","",IF(COUNTIF('Festività'!$A$5:$A$96,A288)&gt;0,"Festivo",IF(WEEKDAY(A288,2)&gt;5,"Weekend","Lavorativo")))</f>
        <v>Lavorativo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IF(C288="Lavorativo",'Impostazioni'!$B$6,0)</f>
        <v>8</v>
      </c>
      <c r="J288" s="22">
        <f>H288+IF(OR(G288="Ferie",G288="Malattia",G288="Visita medica",G288="Riposo compensativo",G288="Trasferta"),I288,IF(G288="Mezza giornata di ferie",I288/2,0))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IF(YEAR(DATE('Impostazioni'!$B$5,1,1)+284)='Impostazioni'!$B$5,DATE('Impostazioni'!$B$5,1,1)+284,"")</f>
        <v>46672</v>
      </c>
      <c r="B289" s="19">
        <f>A289</f>
        <v>46672</v>
      </c>
      <c r="C289" s="20" t="str">
        <f>IF(A289="","",IF(COUNTIF('Festività'!$A$5:$A$96,A289)&gt;0,"Festivo",IF(WEEKDAY(A289,2)&gt;5,"Weekend","Lavorativo")))</f>
        <v>Lavorativo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IF(C289="Lavorativo",'Impostazioni'!$B$6,0)</f>
        <v>8</v>
      </c>
      <c r="J289" s="22">
        <f>H289+IF(OR(G289="Ferie",G289="Malattia",G289="Visita medica",G289="Riposo compensativo",G289="Trasferta"),I289,IF(G289="Mezza giornata di ferie",I289/2,0))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IF(YEAR(DATE('Impostazioni'!$B$5,1,1)+285)='Impostazioni'!$B$5,DATE('Impostazioni'!$B$5,1,1)+285,"")</f>
        <v>46673</v>
      </c>
      <c r="B290" s="19">
        <f>A290</f>
        <v>46673</v>
      </c>
      <c r="C290" s="20" t="str">
        <f>IF(A290="","",IF(COUNTIF('Festività'!$A$5:$A$96,A290)&gt;0,"Festivo",IF(WEEKDAY(A290,2)&gt;5,"Weekend","Lavorativo")))</f>
        <v>Lavorativo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IF(C290="Lavorativo",'Impostazioni'!$B$6,0)</f>
        <v>8</v>
      </c>
      <c r="J290" s="22">
        <f>H290+IF(OR(G290="Ferie",G290="Malattia",G290="Visita medica",G290="Riposo compensativo",G290="Trasferta"),I290,IF(G290="Mezza giornata di ferie",I290/2,0))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IF(YEAR(DATE('Impostazioni'!$B$5,1,1)+286)='Impostazioni'!$B$5,DATE('Impostazioni'!$B$5,1,1)+286,"")</f>
        <v>46674</v>
      </c>
      <c r="B291" s="19">
        <f>A291</f>
        <v>46674</v>
      </c>
      <c r="C291" s="20" t="str">
        <f>IF(A291="","",IF(COUNTIF('Festività'!$A$5:$A$96,A291)&gt;0,"Festivo",IF(WEEKDAY(A291,2)&gt;5,"Weekend","Lavorativo")))</f>
        <v>Lavorativo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IF(C291="Lavorativo",'Impostazioni'!$B$6,0)</f>
        <v>8</v>
      </c>
      <c r="J291" s="22">
        <f>H291+IF(OR(G291="Ferie",G291="Malattia",G291="Visita medica",G291="Riposo compensativo",G291="Trasferta"),I291,IF(G291="Mezza giornata di ferie",I291/2,0))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IF(YEAR(DATE('Impostazioni'!$B$5,1,1)+287)='Impostazioni'!$B$5,DATE('Impostazioni'!$B$5,1,1)+287,"")</f>
        <v>46675</v>
      </c>
      <c r="B292" s="19">
        <f>A292</f>
        <v>46675</v>
      </c>
      <c r="C292" s="20" t="str">
        <f>IF(A292="","",IF(COUNTIF('Festività'!$A$5:$A$96,A292)&gt;0,"Festivo",IF(WEEKDAY(A292,2)&gt;5,"Weekend","Lavorativo")))</f>
        <v>Lavorativo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IF(C292="Lavorativo",'Impostazioni'!$B$6,0)</f>
        <v>8</v>
      </c>
      <c r="J292" s="22">
        <f>H292+IF(OR(G292="Ferie",G292="Malattia",G292="Visita medica",G292="Riposo compensativo",G292="Trasferta"),I292,IF(G292="Mezza giornata di ferie",I292/2,0))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IF(YEAR(DATE('Impostazioni'!$B$5,1,1)+288)='Impostazioni'!$B$5,DATE('Impostazioni'!$B$5,1,1)+288,"")</f>
        <v>46676</v>
      </c>
      <c r="B293" s="19">
        <f>A293</f>
        <v>46676</v>
      </c>
      <c r="C293" s="20" t="str">
        <f>IF(A293="","",IF(COUNTIF('Festività'!$A$5:$A$96,A293)&gt;0,"Festivo",IF(WEEKDAY(A293,2)&gt;5,"Weekend","Lavorativo")))</f>
        <v>Weekend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IF(C293="Lavorativo",'Impostazioni'!$B$6,0)</f>
        <v>0</v>
      </c>
      <c r="J293" s="22">
        <f>H293+IF(OR(G293="Ferie",G293="Malattia",G293="Visita medica",G293="Riposo compensativo",G293="Trasferta"),I293,IF(G293="Mezza giornata di ferie",I293/2,0))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IF(YEAR(DATE('Impostazioni'!$B$5,1,1)+289)='Impostazioni'!$B$5,DATE('Impostazioni'!$B$5,1,1)+289,"")</f>
        <v>46677</v>
      </c>
      <c r="B294" s="19">
        <f>A294</f>
        <v>46677</v>
      </c>
      <c r="C294" s="20" t="str">
        <f>IF(A294="","",IF(COUNTIF('Festività'!$A$5:$A$96,A294)&gt;0,"Festivo",IF(WEEKDAY(A294,2)&gt;5,"Weekend","Lavorativo")))</f>
        <v>Weekend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IF(C294="Lavorativo",'Impostazioni'!$B$6,0)</f>
        <v>0</v>
      </c>
      <c r="J294" s="22">
        <f>H294+IF(OR(G294="Ferie",G294="Malattia",G294="Visita medica",G294="Riposo compensativo",G294="Trasferta"),I294,IF(G294="Mezza giornata di ferie",I294/2,0))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IF(YEAR(DATE('Impostazioni'!$B$5,1,1)+290)='Impostazioni'!$B$5,DATE('Impostazioni'!$B$5,1,1)+290,"")</f>
        <v>46678</v>
      </c>
      <c r="B295" s="19">
        <f>A295</f>
        <v>46678</v>
      </c>
      <c r="C295" s="20" t="str">
        <f>IF(A295="","",IF(COUNTIF('Festività'!$A$5:$A$96,A295)&gt;0,"Festivo",IF(WEEKDAY(A295,2)&gt;5,"Weekend","Lavorativo")))</f>
        <v>Lavorativo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IF(C295="Lavorativo",'Impostazioni'!$B$6,0)</f>
        <v>8</v>
      </c>
      <c r="J295" s="22">
        <f>H295+IF(OR(G295="Ferie",G295="Malattia",G295="Visita medica",G295="Riposo compensativo",G295="Trasferta"),I295,IF(G295="Mezza giornata di ferie",I295/2,0))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IF(YEAR(DATE('Impostazioni'!$B$5,1,1)+291)='Impostazioni'!$B$5,DATE('Impostazioni'!$B$5,1,1)+291,"")</f>
        <v>46679</v>
      </c>
      <c r="B296" s="19">
        <f>A296</f>
        <v>46679</v>
      </c>
      <c r="C296" s="20" t="str">
        <f>IF(A296="","",IF(COUNTIF('Festività'!$A$5:$A$96,A296)&gt;0,"Festivo",IF(WEEKDAY(A296,2)&gt;5,"Weekend","Lavorativo")))</f>
        <v>Lavorativo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IF(C296="Lavorativo",'Impostazioni'!$B$6,0)</f>
        <v>8</v>
      </c>
      <c r="J296" s="22">
        <f>H296+IF(OR(G296="Ferie",G296="Malattia",G296="Visita medica",G296="Riposo compensativo",G296="Trasferta"),I296,IF(G296="Mezza giornata di ferie",I296/2,0))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IF(YEAR(DATE('Impostazioni'!$B$5,1,1)+292)='Impostazioni'!$B$5,DATE('Impostazioni'!$B$5,1,1)+292,"")</f>
        <v>46680</v>
      </c>
      <c r="B297" s="19">
        <f>A297</f>
        <v>46680</v>
      </c>
      <c r="C297" s="20" t="str">
        <f>IF(A297="","",IF(COUNTIF('Festività'!$A$5:$A$96,A297)&gt;0,"Festivo",IF(WEEKDAY(A297,2)&gt;5,"Weekend","Lavorativo")))</f>
        <v>Lavorativo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IF(C297="Lavorativo",'Impostazioni'!$B$6,0)</f>
        <v>8</v>
      </c>
      <c r="J297" s="22">
        <f>H297+IF(OR(G297="Ferie",G297="Malattia",G297="Visita medica",G297="Riposo compensativo",G297="Trasferta"),I297,IF(G297="Mezza giornata di ferie",I297/2,0))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IF(YEAR(DATE('Impostazioni'!$B$5,1,1)+293)='Impostazioni'!$B$5,DATE('Impostazioni'!$B$5,1,1)+293,"")</f>
        <v>46681</v>
      </c>
      <c r="B298" s="19">
        <f>A298</f>
        <v>46681</v>
      </c>
      <c r="C298" s="20" t="str">
        <f>IF(A298="","",IF(COUNTIF('Festività'!$A$5:$A$96,A298)&gt;0,"Festivo",IF(WEEKDAY(A298,2)&gt;5,"Weekend","Lavorativo")))</f>
        <v>Lavorativo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IF(C298="Lavorativo",'Impostazioni'!$B$6,0)</f>
        <v>8</v>
      </c>
      <c r="J298" s="22">
        <f>H298+IF(OR(G298="Ferie",G298="Malattia",G298="Visita medica",G298="Riposo compensativo",G298="Trasferta"),I298,IF(G298="Mezza giornata di ferie",I298/2,0))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IF(YEAR(DATE('Impostazioni'!$B$5,1,1)+294)='Impostazioni'!$B$5,DATE('Impostazioni'!$B$5,1,1)+294,"")</f>
        <v>46682</v>
      </c>
      <c r="B299" s="19">
        <f>A299</f>
        <v>46682</v>
      </c>
      <c r="C299" s="20" t="str">
        <f>IF(A299="","",IF(COUNTIF('Festività'!$A$5:$A$96,A299)&gt;0,"Festivo",IF(WEEKDAY(A299,2)&gt;5,"Weekend","Lavorativo")))</f>
        <v>Lavorativo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IF(C299="Lavorativo",'Impostazioni'!$B$6,0)</f>
        <v>8</v>
      </c>
      <c r="J299" s="22">
        <f>H299+IF(OR(G299="Ferie",G299="Malattia",G299="Visita medica",G299="Riposo compensativo",G299="Trasferta"),I299,IF(G299="Mezza giornata di ferie",I299/2,0))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IF(YEAR(DATE('Impostazioni'!$B$5,1,1)+295)='Impostazioni'!$B$5,DATE('Impostazioni'!$B$5,1,1)+295,"")</f>
        <v>46683</v>
      </c>
      <c r="B300" s="19">
        <f>A300</f>
        <v>46683</v>
      </c>
      <c r="C300" s="20" t="str">
        <f>IF(A300="","",IF(COUNTIF('Festività'!$A$5:$A$96,A300)&gt;0,"Festivo",IF(WEEKDAY(A300,2)&gt;5,"Weekend","Lavorativo")))</f>
        <v>Weekend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IF(C300="Lavorativo",'Impostazioni'!$B$6,0)</f>
        <v>0</v>
      </c>
      <c r="J300" s="22">
        <f>H300+IF(OR(G300="Ferie",G300="Malattia",G300="Visita medica",G300="Riposo compensativo",G300="Trasferta"),I300,IF(G300="Mezza giornata di ferie",I300/2,0))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IF(YEAR(DATE('Impostazioni'!$B$5,1,1)+296)='Impostazioni'!$B$5,DATE('Impostazioni'!$B$5,1,1)+296,"")</f>
        <v>46684</v>
      </c>
      <c r="B301" s="19">
        <f>A301</f>
        <v>46684</v>
      </c>
      <c r="C301" s="20" t="str">
        <f>IF(A301="","",IF(COUNTIF('Festività'!$A$5:$A$96,A301)&gt;0,"Festivo",IF(WEEKDAY(A301,2)&gt;5,"Weekend","Lavorativo")))</f>
        <v>Weekend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IF(C301="Lavorativo",'Impostazioni'!$B$6,0)</f>
        <v>0</v>
      </c>
      <c r="J301" s="22">
        <f>H301+IF(OR(G301="Ferie",G301="Malattia",G301="Visita medica",G301="Riposo compensativo",G301="Trasferta"),I301,IF(G301="Mezza giornata di ferie",I301/2,0))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IF(YEAR(DATE('Impostazioni'!$B$5,1,1)+297)='Impostazioni'!$B$5,DATE('Impostazioni'!$B$5,1,1)+297,"")</f>
        <v>46685</v>
      </c>
      <c r="B302" s="19">
        <f>A302</f>
        <v>46685</v>
      </c>
      <c r="C302" s="20" t="str">
        <f>IF(A302="","",IF(COUNTIF('Festività'!$A$5:$A$96,A302)&gt;0,"Festivo",IF(WEEKDAY(A302,2)&gt;5,"Weekend","Lavorativo")))</f>
        <v>Lavorativo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IF(C302="Lavorativo",'Impostazioni'!$B$6,0)</f>
        <v>8</v>
      </c>
      <c r="J302" s="22">
        <f>H302+IF(OR(G302="Ferie",G302="Malattia",G302="Visita medica",G302="Riposo compensativo",G302="Trasferta"),I302,IF(G302="Mezza giornata di ferie",I302/2,0))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IF(YEAR(DATE('Impostazioni'!$B$5,1,1)+298)='Impostazioni'!$B$5,DATE('Impostazioni'!$B$5,1,1)+298,"")</f>
        <v>46686</v>
      </c>
      <c r="B303" s="19">
        <f>A303</f>
        <v>46686</v>
      </c>
      <c r="C303" s="20" t="str">
        <f>IF(A303="","",IF(COUNTIF('Festività'!$A$5:$A$96,A303)&gt;0,"Festivo",IF(WEEKDAY(A303,2)&gt;5,"Weekend","Lavorativo")))</f>
        <v>Lavorativo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IF(C303="Lavorativo",'Impostazioni'!$B$6,0)</f>
        <v>8</v>
      </c>
      <c r="J303" s="22">
        <f>H303+IF(OR(G303="Ferie",G303="Malattia",G303="Visita medica",G303="Riposo compensativo",G303="Trasferta"),I303,IF(G303="Mezza giornata di ferie",I303/2,0))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IF(YEAR(DATE('Impostazioni'!$B$5,1,1)+299)='Impostazioni'!$B$5,DATE('Impostazioni'!$B$5,1,1)+299,"")</f>
        <v>46687</v>
      </c>
      <c r="B304" s="19">
        <f>A304</f>
        <v>46687</v>
      </c>
      <c r="C304" s="20" t="str">
        <f>IF(A304="","",IF(COUNTIF('Festività'!$A$5:$A$96,A304)&gt;0,"Festivo",IF(WEEKDAY(A304,2)&gt;5,"Weekend","Lavorativo")))</f>
        <v>Lavorativo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IF(C304="Lavorativo",'Impostazioni'!$B$6,0)</f>
        <v>8</v>
      </c>
      <c r="J304" s="22">
        <f>H304+IF(OR(G304="Ferie",G304="Malattia",G304="Visita medica",G304="Riposo compensativo",G304="Trasferta"),I304,IF(G304="Mezza giornata di ferie",I304/2,0))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IF(YEAR(DATE('Impostazioni'!$B$5,1,1)+300)='Impostazioni'!$B$5,DATE('Impostazioni'!$B$5,1,1)+300,"")</f>
        <v>46688</v>
      </c>
      <c r="B305" s="19">
        <f>A305</f>
        <v>46688</v>
      </c>
      <c r="C305" s="20" t="str">
        <f>IF(A305="","",IF(COUNTIF('Festività'!$A$5:$A$96,A305)&gt;0,"Festivo",IF(WEEKDAY(A305,2)&gt;5,"Weekend","Lavorativo")))</f>
        <v>Lavorativo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IF(C305="Lavorativo",'Impostazioni'!$B$6,0)</f>
        <v>8</v>
      </c>
      <c r="J305" s="22">
        <f>H305+IF(OR(G305="Ferie",G305="Malattia",G305="Visita medica",G305="Riposo compensativo",G305="Trasferta"),I305,IF(G305="Mezza giornata di ferie",I305/2,0))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IF(YEAR(DATE('Impostazioni'!$B$5,1,1)+301)='Impostazioni'!$B$5,DATE('Impostazioni'!$B$5,1,1)+301,"")</f>
        <v>46689</v>
      </c>
      <c r="B306" s="19">
        <f>A306</f>
        <v>46689</v>
      </c>
      <c r="C306" s="20" t="str">
        <f>IF(A306="","",IF(COUNTIF('Festività'!$A$5:$A$96,A306)&gt;0,"Festivo",IF(WEEKDAY(A306,2)&gt;5,"Weekend","Lavorativo")))</f>
        <v>Lavorativo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IF(C306="Lavorativo",'Impostazioni'!$B$6,0)</f>
        <v>8</v>
      </c>
      <c r="J306" s="22">
        <f>H306+IF(OR(G306="Ferie",G306="Malattia",G306="Visita medica",G306="Riposo compensativo",G306="Trasferta"),I306,IF(G306="Mezza giornata di ferie",I306/2,0))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IF(YEAR(DATE('Impostazioni'!$B$5,1,1)+302)='Impostazioni'!$B$5,DATE('Impostazioni'!$B$5,1,1)+302,"")</f>
        <v>46690</v>
      </c>
      <c r="B307" s="19">
        <f>A307</f>
        <v>46690</v>
      </c>
      <c r="C307" s="20" t="str">
        <f>IF(A307="","",IF(COUNTIF('Festività'!$A$5:$A$96,A307)&gt;0,"Festivo",IF(WEEKDAY(A307,2)&gt;5,"Weekend","Lavorativo")))</f>
        <v>Weekend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IF(C307="Lavorativo",'Impostazioni'!$B$6,0)</f>
        <v>0</v>
      </c>
      <c r="J307" s="22">
        <f>H307+IF(OR(G307="Ferie",G307="Malattia",G307="Visita medica",G307="Riposo compensativo",G307="Trasferta"),I307,IF(G307="Mezza giornata di ferie",I307/2,0))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IF(YEAR(DATE('Impostazioni'!$B$5,1,1)+303)='Impostazioni'!$B$5,DATE('Impostazioni'!$B$5,1,1)+303,"")</f>
        <v>46691</v>
      </c>
      <c r="B308" s="19">
        <f>A308</f>
        <v>46691</v>
      </c>
      <c r="C308" s="20" t="str">
        <f>IF(A308="","",IF(COUNTIF('Festività'!$A$5:$A$96,A308)&gt;0,"Festivo",IF(WEEKDAY(A308,2)&gt;5,"Weekend","Lavorativo")))</f>
        <v>Weekend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IF(C308="Lavorativo",'Impostazioni'!$B$6,0)</f>
        <v>0</v>
      </c>
      <c r="J308" s="22">
        <f>H308+IF(OR(G308="Ferie",G308="Malattia",G308="Visita medica",G308="Riposo compensativo",G308="Trasferta"),I308,IF(G308="Mezza giornata di ferie",I308/2,0))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IF(YEAR(DATE('Impostazioni'!$B$5,1,1)+304)='Impostazioni'!$B$5,DATE('Impostazioni'!$B$5,1,1)+304,"")</f>
        <v>46692</v>
      </c>
      <c r="B309" s="19">
        <f>A309</f>
        <v>46692</v>
      </c>
      <c r="C309" s="20" t="str">
        <f>IF(A309="","",IF(COUNTIF('Festività'!$A$5:$A$96,A309)&gt;0,"Festivo",IF(WEEKDAY(A309,2)&gt;5,"Weekend","Lavorativo")))</f>
        <v>Festivo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IF(C309="Lavorativo",'Impostazioni'!$B$6,0)</f>
        <v>0</v>
      </c>
      <c r="J309" s="22">
        <f>H309+IF(OR(G309="Ferie",G309="Malattia",G309="Visita medica",G309="Riposo compensativo",G309="Trasferta"),I309,IF(G309="Mezza giornata di ferie",I309/2,0))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IF(YEAR(DATE('Impostazioni'!$B$5,1,1)+305)='Impostazioni'!$B$5,DATE('Impostazioni'!$B$5,1,1)+305,"")</f>
        <v>46693</v>
      </c>
      <c r="B310" s="19">
        <f>A310</f>
        <v>46693</v>
      </c>
      <c r="C310" s="20" t="str">
        <f>IF(A310="","",IF(COUNTIF('Festività'!$A$5:$A$96,A310)&gt;0,"Festivo",IF(WEEKDAY(A310,2)&gt;5,"Weekend","Lavorativo")))</f>
        <v>Lavorativo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IF(C310="Lavorativo",'Impostazioni'!$B$6,0)</f>
        <v>8</v>
      </c>
      <c r="J310" s="22">
        <f>H310+IF(OR(G310="Ferie",G310="Malattia",G310="Visita medica",G310="Riposo compensativo",G310="Trasferta"),I310,IF(G310="Mezza giornata di ferie",I310/2,0))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IF(YEAR(DATE('Impostazioni'!$B$5,1,1)+306)='Impostazioni'!$B$5,DATE('Impostazioni'!$B$5,1,1)+306,"")</f>
        <v>46694</v>
      </c>
      <c r="B311" s="19">
        <f>A311</f>
        <v>46694</v>
      </c>
      <c r="C311" s="20" t="str">
        <f>IF(A311="","",IF(COUNTIF('Festività'!$A$5:$A$96,A311)&gt;0,"Festivo",IF(WEEKDAY(A311,2)&gt;5,"Weekend","Lavorativo")))</f>
        <v>Lavorativo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IF(C311="Lavorativo",'Impostazioni'!$B$6,0)</f>
        <v>8</v>
      </c>
      <c r="J311" s="22">
        <f>H311+IF(OR(G311="Ferie",G311="Malattia",G311="Visita medica",G311="Riposo compensativo",G311="Trasferta"),I311,IF(G311="Mezza giornata di ferie",I311/2,0))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IF(YEAR(DATE('Impostazioni'!$B$5,1,1)+307)='Impostazioni'!$B$5,DATE('Impostazioni'!$B$5,1,1)+307,"")</f>
        <v>46695</v>
      </c>
      <c r="B312" s="19">
        <f>A312</f>
        <v>46695</v>
      </c>
      <c r="C312" s="20" t="str">
        <f>IF(A312="","",IF(COUNTIF('Festività'!$A$5:$A$96,A312)&gt;0,"Festivo",IF(WEEKDAY(A312,2)&gt;5,"Weekend","Lavorativo")))</f>
        <v>Lavorativo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IF(C312="Lavorativo",'Impostazioni'!$B$6,0)</f>
        <v>8</v>
      </c>
      <c r="J312" s="22">
        <f>H312+IF(OR(G312="Ferie",G312="Malattia",G312="Visita medica",G312="Riposo compensativo",G312="Trasferta"),I312,IF(G312="Mezza giornata di ferie",I312/2,0))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IF(YEAR(DATE('Impostazioni'!$B$5,1,1)+308)='Impostazioni'!$B$5,DATE('Impostazioni'!$B$5,1,1)+308,"")</f>
        <v>46696</v>
      </c>
      <c r="B313" s="19">
        <f>A313</f>
        <v>46696</v>
      </c>
      <c r="C313" s="20" t="str">
        <f>IF(A313="","",IF(COUNTIF('Festività'!$A$5:$A$96,A313)&gt;0,"Festivo",IF(WEEKDAY(A313,2)&gt;5,"Weekend","Lavorativo")))</f>
        <v>Lavorativo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IF(C313="Lavorativo",'Impostazioni'!$B$6,0)</f>
        <v>8</v>
      </c>
      <c r="J313" s="22">
        <f>H313+IF(OR(G313="Ferie",G313="Malattia",G313="Visita medica",G313="Riposo compensativo",G313="Trasferta"),I313,IF(G313="Mezza giornata di ferie",I313/2,0))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IF(YEAR(DATE('Impostazioni'!$B$5,1,1)+309)='Impostazioni'!$B$5,DATE('Impostazioni'!$B$5,1,1)+309,"")</f>
        <v>46697</v>
      </c>
      <c r="B314" s="19">
        <f>A314</f>
        <v>46697</v>
      </c>
      <c r="C314" s="20" t="str">
        <f>IF(A314="","",IF(COUNTIF('Festività'!$A$5:$A$96,A314)&gt;0,"Festivo",IF(WEEKDAY(A314,2)&gt;5,"Weekend","Lavorativo")))</f>
        <v>Weekend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IF(C314="Lavorativo",'Impostazioni'!$B$6,0)</f>
        <v>0</v>
      </c>
      <c r="J314" s="22">
        <f>H314+IF(OR(G314="Ferie",G314="Malattia",G314="Visita medica",G314="Riposo compensativo",G314="Trasferta"),I314,IF(G314="Mezza giornata di ferie",I314/2,0))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IF(YEAR(DATE('Impostazioni'!$B$5,1,1)+310)='Impostazioni'!$B$5,DATE('Impostazioni'!$B$5,1,1)+310,"")</f>
        <v>46698</v>
      </c>
      <c r="B315" s="19">
        <f>A315</f>
        <v>46698</v>
      </c>
      <c r="C315" s="20" t="str">
        <f>IF(A315="","",IF(COUNTIF('Festività'!$A$5:$A$96,A315)&gt;0,"Festivo",IF(WEEKDAY(A315,2)&gt;5,"Weekend","Lavorativo")))</f>
        <v>Weekend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IF(C315="Lavorativo",'Impostazioni'!$B$6,0)</f>
        <v>0</v>
      </c>
      <c r="J315" s="22">
        <f>H315+IF(OR(G315="Ferie",G315="Malattia",G315="Visita medica",G315="Riposo compensativo",G315="Trasferta"),I315,IF(G315="Mezza giornata di ferie",I315/2,0))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IF(YEAR(DATE('Impostazioni'!$B$5,1,1)+311)='Impostazioni'!$B$5,DATE('Impostazioni'!$B$5,1,1)+311,"")</f>
        <v>46699</v>
      </c>
      <c r="B316" s="19">
        <f>A316</f>
        <v>46699</v>
      </c>
      <c r="C316" s="20" t="str">
        <f>IF(A316="","",IF(COUNTIF('Festività'!$A$5:$A$96,A316)&gt;0,"Festivo",IF(WEEKDAY(A316,2)&gt;5,"Weekend","Lavorativo")))</f>
        <v>Lavorativo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IF(C316="Lavorativo",'Impostazioni'!$B$6,0)</f>
        <v>8</v>
      </c>
      <c r="J316" s="22">
        <f>H316+IF(OR(G316="Ferie",G316="Malattia",G316="Visita medica",G316="Riposo compensativo",G316="Trasferta"),I316,IF(G316="Mezza giornata di ferie",I316/2,0))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IF(YEAR(DATE('Impostazioni'!$B$5,1,1)+312)='Impostazioni'!$B$5,DATE('Impostazioni'!$B$5,1,1)+312,"")</f>
        <v>46700</v>
      </c>
      <c r="B317" s="19">
        <f>A317</f>
        <v>46700</v>
      </c>
      <c r="C317" s="20" t="str">
        <f>IF(A317="","",IF(COUNTIF('Festività'!$A$5:$A$96,A317)&gt;0,"Festivo",IF(WEEKDAY(A317,2)&gt;5,"Weekend","Lavorativo")))</f>
        <v>Lavorativo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IF(C317="Lavorativo",'Impostazioni'!$B$6,0)</f>
        <v>8</v>
      </c>
      <c r="J317" s="22">
        <f>H317+IF(OR(G317="Ferie",G317="Malattia",G317="Visita medica",G317="Riposo compensativo",G317="Trasferta"),I317,IF(G317="Mezza giornata di ferie",I317/2,0))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IF(YEAR(DATE('Impostazioni'!$B$5,1,1)+313)='Impostazioni'!$B$5,DATE('Impostazioni'!$B$5,1,1)+313,"")</f>
        <v>46701</v>
      </c>
      <c r="B318" s="19">
        <f>A318</f>
        <v>46701</v>
      </c>
      <c r="C318" s="20" t="str">
        <f>IF(A318="","",IF(COUNTIF('Festività'!$A$5:$A$96,A318)&gt;0,"Festivo",IF(WEEKDAY(A318,2)&gt;5,"Weekend","Lavorativo")))</f>
        <v>Lavorativo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IF(C318="Lavorativo",'Impostazioni'!$B$6,0)</f>
        <v>8</v>
      </c>
      <c r="J318" s="22">
        <f>H318+IF(OR(G318="Ferie",G318="Malattia",G318="Visita medica",G318="Riposo compensativo",G318="Trasferta"),I318,IF(G318="Mezza giornata di ferie",I318/2,0))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IF(YEAR(DATE('Impostazioni'!$B$5,1,1)+314)='Impostazioni'!$B$5,DATE('Impostazioni'!$B$5,1,1)+314,"")</f>
        <v>46702</v>
      </c>
      <c r="B319" s="19">
        <f>A319</f>
        <v>46702</v>
      </c>
      <c r="C319" s="20" t="str">
        <f>IF(A319="","",IF(COUNTIF('Festività'!$A$5:$A$96,A319)&gt;0,"Festivo",IF(WEEKDAY(A319,2)&gt;5,"Weekend","Lavorativo")))</f>
        <v>Lavorativo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IF(C319="Lavorativo",'Impostazioni'!$B$6,0)</f>
        <v>8</v>
      </c>
      <c r="J319" s="22">
        <f>H319+IF(OR(G319="Ferie",G319="Malattia",G319="Visita medica",G319="Riposo compensativo",G319="Trasferta"),I319,IF(G319="Mezza giornata di ferie",I319/2,0))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IF(YEAR(DATE('Impostazioni'!$B$5,1,1)+315)='Impostazioni'!$B$5,DATE('Impostazioni'!$B$5,1,1)+315,"")</f>
        <v>46703</v>
      </c>
      <c r="B320" s="19">
        <f>A320</f>
        <v>46703</v>
      </c>
      <c r="C320" s="20" t="str">
        <f>IF(A320="","",IF(COUNTIF('Festività'!$A$5:$A$96,A320)&gt;0,"Festivo",IF(WEEKDAY(A320,2)&gt;5,"Weekend","Lavorativo")))</f>
        <v>Lavorativo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IF(C320="Lavorativo",'Impostazioni'!$B$6,0)</f>
        <v>8</v>
      </c>
      <c r="J320" s="22">
        <f>H320+IF(OR(G320="Ferie",G320="Malattia",G320="Visita medica",G320="Riposo compensativo",G320="Trasferta"),I320,IF(G320="Mezza giornata di ferie",I320/2,0))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IF(YEAR(DATE('Impostazioni'!$B$5,1,1)+316)='Impostazioni'!$B$5,DATE('Impostazioni'!$B$5,1,1)+316,"")</f>
        <v>46704</v>
      </c>
      <c r="B321" s="19">
        <f>A321</f>
        <v>46704</v>
      </c>
      <c r="C321" s="20" t="str">
        <f>IF(A321="","",IF(COUNTIF('Festività'!$A$5:$A$96,A321)&gt;0,"Festivo",IF(WEEKDAY(A321,2)&gt;5,"Weekend","Lavorativo")))</f>
        <v>Weekend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IF(C321="Lavorativo",'Impostazioni'!$B$6,0)</f>
        <v>0</v>
      </c>
      <c r="J321" s="22">
        <f>H321+IF(OR(G321="Ferie",G321="Malattia",G321="Visita medica",G321="Riposo compensativo",G321="Trasferta"),I321,IF(G321="Mezza giornata di ferie",I321/2,0))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IF(YEAR(DATE('Impostazioni'!$B$5,1,1)+317)='Impostazioni'!$B$5,DATE('Impostazioni'!$B$5,1,1)+317,"")</f>
        <v>46705</v>
      </c>
      <c r="B322" s="19">
        <f>A322</f>
        <v>46705</v>
      </c>
      <c r="C322" s="20" t="str">
        <f>IF(A322="","",IF(COUNTIF('Festività'!$A$5:$A$96,A322)&gt;0,"Festivo",IF(WEEKDAY(A322,2)&gt;5,"Weekend","Lavorativo")))</f>
        <v>Weekend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IF(C322="Lavorativo",'Impostazioni'!$B$6,0)</f>
        <v>0</v>
      </c>
      <c r="J322" s="22">
        <f>H322+IF(OR(G322="Ferie",G322="Malattia",G322="Visita medica",G322="Riposo compensativo",G322="Trasferta"),I322,IF(G322="Mezza giornata di ferie",I322/2,0))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IF(YEAR(DATE('Impostazioni'!$B$5,1,1)+318)='Impostazioni'!$B$5,DATE('Impostazioni'!$B$5,1,1)+318,"")</f>
        <v>46706</v>
      </c>
      <c r="B323" s="19">
        <f>A323</f>
        <v>46706</v>
      </c>
      <c r="C323" s="20" t="str">
        <f>IF(A323="","",IF(COUNTIF('Festività'!$A$5:$A$96,A323)&gt;0,"Festivo",IF(WEEKDAY(A323,2)&gt;5,"Weekend","Lavorativo")))</f>
        <v>Lavorativo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IF(C323="Lavorativo",'Impostazioni'!$B$6,0)</f>
        <v>8</v>
      </c>
      <c r="J323" s="22">
        <f>H323+IF(OR(G323="Ferie",G323="Malattia",G323="Visita medica",G323="Riposo compensativo",G323="Trasferta"),I323,IF(G323="Mezza giornata di ferie",I323/2,0))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IF(YEAR(DATE('Impostazioni'!$B$5,1,1)+319)='Impostazioni'!$B$5,DATE('Impostazioni'!$B$5,1,1)+319,"")</f>
        <v>46707</v>
      </c>
      <c r="B324" s="19">
        <f>A324</f>
        <v>46707</v>
      </c>
      <c r="C324" s="20" t="str">
        <f>IF(A324="","",IF(COUNTIF('Festività'!$A$5:$A$96,A324)&gt;0,"Festivo",IF(WEEKDAY(A324,2)&gt;5,"Weekend","Lavorativo")))</f>
        <v>Lavorativo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IF(C324="Lavorativo",'Impostazioni'!$B$6,0)</f>
        <v>8</v>
      </c>
      <c r="J324" s="22">
        <f>H324+IF(OR(G324="Ferie",G324="Malattia",G324="Visita medica",G324="Riposo compensativo",G324="Trasferta"),I324,IF(G324="Mezza giornata di ferie",I324/2,0))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IF(YEAR(DATE('Impostazioni'!$B$5,1,1)+320)='Impostazioni'!$B$5,DATE('Impostazioni'!$B$5,1,1)+320,"")</f>
        <v>46708</v>
      </c>
      <c r="B325" s="19">
        <f>A325</f>
        <v>46708</v>
      </c>
      <c r="C325" s="20" t="str">
        <f>IF(A325="","",IF(COUNTIF('Festività'!$A$5:$A$96,A325)&gt;0,"Festivo",IF(WEEKDAY(A325,2)&gt;5,"Weekend","Lavorativo")))</f>
        <v>Lavorativo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IF(C325="Lavorativo",'Impostazioni'!$B$6,0)</f>
        <v>8</v>
      </c>
      <c r="J325" s="22">
        <f>H325+IF(OR(G325="Ferie",G325="Malattia",G325="Visita medica",G325="Riposo compensativo",G325="Trasferta"),I325,IF(G325="Mezza giornata di ferie",I325/2,0))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IF(YEAR(DATE('Impostazioni'!$B$5,1,1)+321)='Impostazioni'!$B$5,DATE('Impostazioni'!$B$5,1,1)+321,"")</f>
        <v>46709</v>
      </c>
      <c r="B326" s="19">
        <f>A326</f>
        <v>46709</v>
      </c>
      <c r="C326" s="20" t="str">
        <f>IF(A326="","",IF(COUNTIF('Festività'!$A$5:$A$96,A326)&gt;0,"Festivo",IF(WEEKDAY(A326,2)&gt;5,"Weekend","Lavorativo")))</f>
        <v>Lavorativo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IF(C326="Lavorativo",'Impostazioni'!$B$6,0)</f>
        <v>8</v>
      </c>
      <c r="J326" s="22">
        <f>H326+IF(OR(G326="Ferie",G326="Malattia",G326="Visita medica",G326="Riposo compensativo",G326="Trasferta"),I326,IF(G326="Mezza giornata di ferie",I326/2,0))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IF(YEAR(DATE('Impostazioni'!$B$5,1,1)+322)='Impostazioni'!$B$5,DATE('Impostazioni'!$B$5,1,1)+322,"")</f>
        <v>46710</v>
      </c>
      <c r="B327" s="19">
        <f>A327</f>
        <v>46710</v>
      </c>
      <c r="C327" s="20" t="str">
        <f>IF(A327="","",IF(COUNTIF('Festività'!$A$5:$A$96,A327)&gt;0,"Festivo",IF(WEEKDAY(A327,2)&gt;5,"Weekend","Lavorativo")))</f>
        <v>Lavorativo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IF(C327="Lavorativo",'Impostazioni'!$B$6,0)</f>
        <v>8</v>
      </c>
      <c r="J327" s="22">
        <f>H327+IF(OR(G327="Ferie",G327="Malattia",G327="Visita medica",G327="Riposo compensativo",G327="Trasferta"),I327,IF(G327="Mezza giornata di ferie",I327/2,0))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IF(YEAR(DATE('Impostazioni'!$B$5,1,1)+323)='Impostazioni'!$B$5,DATE('Impostazioni'!$B$5,1,1)+323,"")</f>
        <v>46711</v>
      </c>
      <c r="B328" s="19">
        <f>A328</f>
        <v>46711</v>
      </c>
      <c r="C328" s="20" t="str">
        <f>IF(A328="","",IF(COUNTIF('Festività'!$A$5:$A$96,A328)&gt;0,"Festivo",IF(WEEKDAY(A328,2)&gt;5,"Weekend","Lavorativo")))</f>
        <v>Weekend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IF(C328="Lavorativo",'Impostazioni'!$B$6,0)</f>
        <v>0</v>
      </c>
      <c r="J328" s="22">
        <f>H328+IF(OR(G328="Ferie",G328="Malattia",G328="Visita medica",G328="Riposo compensativo",G328="Trasferta"),I328,IF(G328="Mezza giornata di ferie",I328/2,0))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IF(YEAR(DATE('Impostazioni'!$B$5,1,1)+324)='Impostazioni'!$B$5,DATE('Impostazioni'!$B$5,1,1)+324,"")</f>
        <v>46712</v>
      </c>
      <c r="B329" s="19">
        <f>A329</f>
        <v>46712</v>
      </c>
      <c r="C329" s="20" t="str">
        <f>IF(A329="","",IF(COUNTIF('Festività'!$A$5:$A$96,A329)&gt;0,"Festivo",IF(WEEKDAY(A329,2)&gt;5,"Weekend","Lavorativo")))</f>
        <v>Weekend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IF(C329="Lavorativo",'Impostazioni'!$B$6,0)</f>
        <v>0</v>
      </c>
      <c r="J329" s="22">
        <f>H329+IF(OR(G329="Ferie",G329="Malattia",G329="Visita medica",G329="Riposo compensativo",G329="Trasferta"),I329,IF(G329="Mezza giornata di ferie",I329/2,0))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IF(YEAR(DATE('Impostazioni'!$B$5,1,1)+325)='Impostazioni'!$B$5,DATE('Impostazioni'!$B$5,1,1)+325,"")</f>
        <v>46713</v>
      </c>
      <c r="B330" s="19">
        <f>A330</f>
        <v>46713</v>
      </c>
      <c r="C330" s="20" t="str">
        <f>IF(A330="","",IF(COUNTIF('Festività'!$A$5:$A$96,A330)&gt;0,"Festivo",IF(WEEKDAY(A330,2)&gt;5,"Weekend","Lavorativo")))</f>
        <v>Lavorativo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IF(C330="Lavorativo",'Impostazioni'!$B$6,0)</f>
        <v>8</v>
      </c>
      <c r="J330" s="22">
        <f>H330+IF(OR(G330="Ferie",G330="Malattia",G330="Visita medica",G330="Riposo compensativo",G330="Trasferta"),I330,IF(G330="Mezza giornata di ferie",I330/2,0))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IF(YEAR(DATE('Impostazioni'!$B$5,1,1)+326)='Impostazioni'!$B$5,DATE('Impostazioni'!$B$5,1,1)+326,"")</f>
        <v>46714</v>
      </c>
      <c r="B331" s="19">
        <f>A331</f>
        <v>46714</v>
      </c>
      <c r="C331" s="20" t="str">
        <f>IF(A331="","",IF(COUNTIF('Festività'!$A$5:$A$96,A331)&gt;0,"Festivo",IF(WEEKDAY(A331,2)&gt;5,"Weekend","Lavorativo")))</f>
        <v>Lavorativo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IF(C331="Lavorativo",'Impostazioni'!$B$6,0)</f>
        <v>8</v>
      </c>
      <c r="J331" s="22">
        <f>H331+IF(OR(G331="Ferie",G331="Malattia",G331="Visita medica",G331="Riposo compensativo",G331="Trasferta"),I331,IF(G331="Mezza giornata di ferie",I331/2,0))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IF(YEAR(DATE('Impostazioni'!$B$5,1,1)+327)='Impostazioni'!$B$5,DATE('Impostazioni'!$B$5,1,1)+327,"")</f>
        <v>46715</v>
      </c>
      <c r="B332" s="19">
        <f>A332</f>
        <v>46715</v>
      </c>
      <c r="C332" s="20" t="str">
        <f>IF(A332="","",IF(COUNTIF('Festività'!$A$5:$A$96,A332)&gt;0,"Festivo",IF(WEEKDAY(A332,2)&gt;5,"Weekend","Lavorativo")))</f>
        <v>Lavorativo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IF(C332="Lavorativo",'Impostazioni'!$B$6,0)</f>
        <v>8</v>
      </c>
      <c r="J332" s="22">
        <f>H332+IF(OR(G332="Ferie",G332="Malattia",G332="Visita medica",G332="Riposo compensativo",G332="Trasferta"),I332,IF(G332="Mezza giornata di ferie",I332/2,0))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IF(YEAR(DATE('Impostazioni'!$B$5,1,1)+328)='Impostazioni'!$B$5,DATE('Impostazioni'!$B$5,1,1)+328,"")</f>
        <v>46716</v>
      </c>
      <c r="B333" s="19">
        <f>A333</f>
        <v>46716</v>
      </c>
      <c r="C333" s="20" t="str">
        <f>IF(A333="","",IF(COUNTIF('Festività'!$A$5:$A$96,A333)&gt;0,"Festivo",IF(WEEKDAY(A333,2)&gt;5,"Weekend","Lavorativo")))</f>
        <v>Lavorativo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IF(C333="Lavorativo",'Impostazioni'!$B$6,0)</f>
        <v>8</v>
      </c>
      <c r="J333" s="22">
        <f>H333+IF(OR(G333="Ferie",G333="Malattia",G333="Visita medica",G333="Riposo compensativo",G333="Trasferta"),I333,IF(G333="Mezza giornata di ferie",I333/2,0))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IF(YEAR(DATE('Impostazioni'!$B$5,1,1)+329)='Impostazioni'!$B$5,DATE('Impostazioni'!$B$5,1,1)+329,"")</f>
        <v>46717</v>
      </c>
      <c r="B334" s="19">
        <f>A334</f>
        <v>46717</v>
      </c>
      <c r="C334" s="20" t="str">
        <f>IF(A334="","",IF(COUNTIF('Festività'!$A$5:$A$96,A334)&gt;0,"Festivo",IF(WEEKDAY(A334,2)&gt;5,"Weekend","Lavorativo")))</f>
        <v>Lavorativo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IF(C334="Lavorativo",'Impostazioni'!$B$6,0)</f>
        <v>8</v>
      </c>
      <c r="J334" s="22">
        <f>H334+IF(OR(G334="Ferie",G334="Malattia",G334="Visita medica",G334="Riposo compensativo",G334="Trasferta"),I334,IF(G334="Mezza giornata di ferie",I334/2,0))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IF(YEAR(DATE('Impostazioni'!$B$5,1,1)+330)='Impostazioni'!$B$5,DATE('Impostazioni'!$B$5,1,1)+330,"")</f>
        <v>46718</v>
      </c>
      <c r="B335" s="19">
        <f>A335</f>
        <v>46718</v>
      </c>
      <c r="C335" s="20" t="str">
        <f>IF(A335="","",IF(COUNTIF('Festività'!$A$5:$A$96,A335)&gt;0,"Festivo",IF(WEEKDAY(A335,2)&gt;5,"Weekend","Lavorativo")))</f>
        <v>Weekend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IF(C335="Lavorativo",'Impostazioni'!$B$6,0)</f>
        <v>0</v>
      </c>
      <c r="J335" s="22">
        <f>H335+IF(OR(G335="Ferie",G335="Malattia",G335="Visita medica",G335="Riposo compensativo",G335="Trasferta"),I335,IF(G335="Mezza giornata di ferie",I335/2,0))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IF(YEAR(DATE('Impostazioni'!$B$5,1,1)+331)='Impostazioni'!$B$5,DATE('Impostazioni'!$B$5,1,1)+331,"")</f>
        <v>46719</v>
      </c>
      <c r="B336" s="19">
        <f>A336</f>
        <v>46719</v>
      </c>
      <c r="C336" s="20" t="str">
        <f>IF(A336="","",IF(COUNTIF('Festività'!$A$5:$A$96,A336)&gt;0,"Festivo",IF(WEEKDAY(A336,2)&gt;5,"Weekend","Lavorativo")))</f>
        <v>Weekend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IF(C336="Lavorativo",'Impostazioni'!$B$6,0)</f>
        <v>0</v>
      </c>
      <c r="J336" s="22">
        <f>H336+IF(OR(G336="Ferie",G336="Malattia",G336="Visita medica",G336="Riposo compensativo",G336="Trasferta"),I336,IF(G336="Mezza giornata di ferie",I336/2,0))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IF(YEAR(DATE('Impostazioni'!$B$5,1,1)+332)='Impostazioni'!$B$5,DATE('Impostazioni'!$B$5,1,1)+332,"")</f>
        <v>46720</v>
      </c>
      <c r="B337" s="19">
        <f>A337</f>
        <v>46720</v>
      </c>
      <c r="C337" s="20" t="str">
        <f>IF(A337="","",IF(COUNTIF('Festività'!$A$5:$A$96,A337)&gt;0,"Festivo",IF(WEEKDAY(A337,2)&gt;5,"Weekend","Lavorativo")))</f>
        <v>Lavorativo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IF(C337="Lavorativo",'Impostazioni'!$B$6,0)</f>
        <v>8</v>
      </c>
      <c r="J337" s="22">
        <f>H337+IF(OR(G337="Ferie",G337="Malattia",G337="Visita medica",G337="Riposo compensativo",G337="Trasferta"),I337,IF(G337="Mezza giornata di ferie",I337/2,0))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IF(YEAR(DATE('Impostazioni'!$B$5,1,1)+333)='Impostazioni'!$B$5,DATE('Impostazioni'!$B$5,1,1)+333,"")</f>
        <v>46721</v>
      </c>
      <c r="B338" s="19">
        <f>A338</f>
        <v>46721</v>
      </c>
      <c r="C338" s="20" t="str">
        <f>IF(A338="","",IF(COUNTIF('Festività'!$A$5:$A$96,A338)&gt;0,"Festivo",IF(WEEKDAY(A338,2)&gt;5,"Weekend","Lavorativo")))</f>
        <v>Lavorativo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IF(C338="Lavorativo",'Impostazioni'!$B$6,0)</f>
        <v>8</v>
      </c>
      <c r="J338" s="22">
        <f>H338+IF(OR(G338="Ferie",G338="Malattia",G338="Visita medica",G338="Riposo compensativo",G338="Trasferta"),I338,IF(G338="Mezza giornata di ferie",I338/2,0))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IF(YEAR(DATE('Impostazioni'!$B$5,1,1)+334)='Impostazioni'!$B$5,DATE('Impostazioni'!$B$5,1,1)+334,"")</f>
        <v>46722</v>
      </c>
      <c r="B339" s="19">
        <f>A339</f>
        <v>46722</v>
      </c>
      <c r="C339" s="20" t="str">
        <f>IF(A339="","",IF(COUNTIF('Festività'!$A$5:$A$96,A339)&gt;0,"Festivo",IF(WEEKDAY(A339,2)&gt;5,"Weekend","Lavorativo")))</f>
        <v>Lavorativo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IF(C339="Lavorativo",'Impostazioni'!$B$6,0)</f>
        <v>8</v>
      </c>
      <c r="J339" s="22">
        <f>H339+IF(OR(G339="Ferie",G339="Malattia",G339="Visita medica",G339="Riposo compensativo",G339="Trasferta"),I339,IF(G339="Mezza giornata di ferie",I339/2,0))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IF(YEAR(DATE('Impostazioni'!$B$5,1,1)+335)='Impostazioni'!$B$5,DATE('Impostazioni'!$B$5,1,1)+335,"")</f>
        <v>46723</v>
      </c>
      <c r="B340" s="19">
        <f>A340</f>
        <v>46723</v>
      </c>
      <c r="C340" s="20" t="str">
        <f>IF(A340="","",IF(COUNTIF('Festività'!$A$5:$A$96,A340)&gt;0,"Festivo",IF(WEEKDAY(A340,2)&gt;5,"Weekend","Lavorativo")))</f>
        <v>Lavorativo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IF(C340="Lavorativo",'Impostazioni'!$B$6,0)</f>
        <v>8</v>
      </c>
      <c r="J340" s="22">
        <f>H340+IF(OR(G340="Ferie",G340="Malattia",G340="Visita medica",G340="Riposo compensativo",G340="Trasferta"),I340,IF(G340="Mezza giornata di ferie",I340/2,0))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IF(YEAR(DATE('Impostazioni'!$B$5,1,1)+336)='Impostazioni'!$B$5,DATE('Impostazioni'!$B$5,1,1)+336,"")</f>
        <v>46724</v>
      </c>
      <c r="B341" s="19">
        <f>A341</f>
        <v>46724</v>
      </c>
      <c r="C341" s="20" t="str">
        <f>IF(A341="","",IF(COUNTIF('Festività'!$A$5:$A$96,A341)&gt;0,"Festivo",IF(WEEKDAY(A341,2)&gt;5,"Weekend","Lavorativo")))</f>
        <v>Lavorativo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IF(C341="Lavorativo",'Impostazioni'!$B$6,0)</f>
        <v>8</v>
      </c>
      <c r="J341" s="22">
        <f>H341+IF(OR(G341="Ferie",G341="Malattia",G341="Visita medica",G341="Riposo compensativo",G341="Trasferta"),I341,IF(G341="Mezza giornata di ferie",I341/2,0))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IF(YEAR(DATE('Impostazioni'!$B$5,1,1)+337)='Impostazioni'!$B$5,DATE('Impostazioni'!$B$5,1,1)+337,"")</f>
        <v>46725</v>
      </c>
      <c r="B342" s="19">
        <f>A342</f>
        <v>46725</v>
      </c>
      <c r="C342" s="20" t="str">
        <f>IF(A342="","",IF(COUNTIF('Festività'!$A$5:$A$96,A342)&gt;0,"Festivo",IF(WEEKDAY(A342,2)&gt;5,"Weekend","Lavorativo")))</f>
        <v>Weekend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IF(C342="Lavorativo",'Impostazioni'!$B$6,0)</f>
        <v>0</v>
      </c>
      <c r="J342" s="22">
        <f>H342+IF(OR(G342="Ferie",G342="Malattia",G342="Visita medica",G342="Riposo compensativo",G342="Trasferta"),I342,IF(G342="Mezza giornata di ferie",I342/2,0))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IF(YEAR(DATE('Impostazioni'!$B$5,1,1)+338)='Impostazioni'!$B$5,DATE('Impostazioni'!$B$5,1,1)+338,"")</f>
        <v>46726</v>
      </c>
      <c r="B343" s="19">
        <f>A343</f>
        <v>46726</v>
      </c>
      <c r="C343" s="20" t="str">
        <f>IF(A343="","",IF(COUNTIF('Festività'!$A$5:$A$96,A343)&gt;0,"Festivo",IF(WEEKDAY(A343,2)&gt;5,"Weekend","Lavorativo")))</f>
        <v>Weekend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IF(C343="Lavorativo",'Impostazioni'!$B$6,0)</f>
        <v>0</v>
      </c>
      <c r="J343" s="22">
        <f>H343+IF(OR(G343="Ferie",G343="Malattia",G343="Visita medica",G343="Riposo compensativo",G343="Trasferta"),I343,IF(G343="Mezza giornata di ferie",I343/2,0))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IF(YEAR(DATE('Impostazioni'!$B$5,1,1)+339)='Impostazioni'!$B$5,DATE('Impostazioni'!$B$5,1,1)+339,"")</f>
        <v>46727</v>
      </c>
      <c r="B344" s="19">
        <f>A344</f>
        <v>46727</v>
      </c>
      <c r="C344" s="20" t="str">
        <f>IF(A344="","",IF(COUNTIF('Festività'!$A$5:$A$96,A344)&gt;0,"Festivo",IF(WEEKDAY(A344,2)&gt;5,"Weekend","Lavorativo")))</f>
        <v>Lavorativo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IF(C344="Lavorativo",'Impostazioni'!$B$6,0)</f>
        <v>8</v>
      </c>
      <c r="J344" s="22">
        <f>H344+IF(OR(G344="Ferie",G344="Malattia",G344="Visita medica",G344="Riposo compensativo",G344="Trasferta"),I344,IF(G344="Mezza giornata di ferie",I344/2,0))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IF(YEAR(DATE('Impostazioni'!$B$5,1,1)+340)='Impostazioni'!$B$5,DATE('Impostazioni'!$B$5,1,1)+340,"")</f>
        <v>46728</v>
      </c>
      <c r="B345" s="19">
        <f>A345</f>
        <v>46728</v>
      </c>
      <c r="C345" s="20" t="str">
        <f>IF(A345="","",IF(COUNTIF('Festività'!$A$5:$A$96,A345)&gt;0,"Festivo",IF(WEEKDAY(A345,2)&gt;5,"Weekend","Lavorativo")))</f>
        <v>Lavorativo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IF(C345="Lavorativo",'Impostazioni'!$B$6,0)</f>
        <v>8</v>
      </c>
      <c r="J345" s="22">
        <f>H345+IF(OR(G345="Ferie",G345="Malattia",G345="Visita medica",G345="Riposo compensativo",G345="Trasferta"),I345,IF(G345="Mezza giornata di ferie",I345/2,0))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IF(YEAR(DATE('Impostazioni'!$B$5,1,1)+341)='Impostazioni'!$B$5,DATE('Impostazioni'!$B$5,1,1)+341,"")</f>
        <v>46729</v>
      </c>
      <c r="B346" s="19">
        <f>A346</f>
        <v>46729</v>
      </c>
      <c r="C346" s="20" t="str">
        <f>IF(A346="","",IF(COUNTIF('Festività'!$A$5:$A$96,A346)&gt;0,"Festivo",IF(WEEKDAY(A346,2)&gt;5,"Weekend","Lavorativo")))</f>
        <v>Festivo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IF(C346="Lavorativo",'Impostazioni'!$B$6,0)</f>
        <v>0</v>
      </c>
      <c r="J346" s="22">
        <f>H346+IF(OR(G346="Ferie",G346="Malattia",G346="Visita medica",G346="Riposo compensativo",G346="Trasferta"),I346,IF(G346="Mezza giornata di ferie",I346/2,0))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IF(YEAR(DATE('Impostazioni'!$B$5,1,1)+342)='Impostazioni'!$B$5,DATE('Impostazioni'!$B$5,1,1)+342,"")</f>
        <v>46730</v>
      </c>
      <c r="B347" s="19">
        <f>A347</f>
        <v>46730</v>
      </c>
      <c r="C347" s="20" t="str">
        <f>IF(A347="","",IF(COUNTIF('Festività'!$A$5:$A$96,A347)&gt;0,"Festivo",IF(WEEKDAY(A347,2)&gt;5,"Weekend","Lavorativo")))</f>
        <v>Lavorativo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IF(C347="Lavorativo",'Impostazioni'!$B$6,0)</f>
        <v>8</v>
      </c>
      <c r="J347" s="22">
        <f>H347+IF(OR(G347="Ferie",G347="Malattia",G347="Visita medica",G347="Riposo compensativo",G347="Trasferta"),I347,IF(G347="Mezza giornata di ferie",I347/2,0))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IF(YEAR(DATE('Impostazioni'!$B$5,1,1)+343)='Impostazioni'!$B$5,DATE('Impostazioni'!$B$5,1,1)+343,"")</f>
        <v>46731</v>
      </c>
      <c r="B348" s="19">
        <f>A348</f>
        <v>46731</v>
      </c>
      <c r="C348" s="20" t="str">
        <f>IF(A348="","",IF(COUNTIF('Festività'!$A$5:$A$96,A348)&gt;0,"Festivo",IF(WEEKDAY(A348,2)&gt;5,"Weekend","Lavorativo")))</f>
        <v>Lavorativo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IF(C348="Lavorativo",'Impostazioni'!$B$6,0)</f>
        <v>8</v>
      </c>
      <c r="J348" s="22">
        <f>H348+IF(OR(G348="Ferie",G348="Malattia",G348="Visita medica",G348="Riposo compensativo",G348="Trasferta"),I348,IF(G348="Mezza giornata di ferie",I348/2,0))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IF(YEAR(DATE('Impostazioni'!$B$5,1,1)+344)='Impostazioni'!$B$5,DATE('Impostazioni'!$B$5,1,1)+344,"")</f>
        <v>46732</v>
      </c>
      <c r="B349" s="19">
        <f>A349</f>
        <v>46732</v>
      </c>
      <c r="C349" s="20" t="str">
        <f>IF(A349="","",IF(COUNTIF('Festività'!$A$5:$A$96,A349)&gt;0,"Festivo",IF(WEEKDAY(A349,2)&gt;5,"Weekend","Lavorativo")))</f>
        <v>Weekend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IF(C349="Lavorativo",'Impostazioni'!$B$6,0)</f>
        <v>0</v>
      </c>
      <c r="J349" s="22">
        <f>H349+IF(OR(G349="Ferie",G349="Malattia",G349="Visita medica",G349="Riposo compensativo",G349="Trasferta"),I349,IF(G349="Mezza giornata di ferie",I349/2,0))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IF(YEAR(DATE('Impostazioni'!$B$5,1,1)+345)='Impostazioni'!$B$5,DATE('Impostazioni'!$B$5,1,1)+345,"")</f>
        <v>46733</v>
      </c>
      <c r="B350" s="19">
        <f>A350</f>
        <v>46733</v>
      </c>
      <c r="C350" s="20" t="str">
        <f>IF(A350="","",IF(COUNTIF('Festività'!$A$5:$A$96,A350)&gt;0,"Festivo",IF(WEEKDAY(A350,2)&gt;5,"Weekend","Lavorativo")))</f>
        <v>Weekend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IF(C350="Lavorativo",'Impostazioni'!$B$6,0)</f>
        <v>0</v>
      </c>
      <c r="J350" s="22">
        <f>H350+IF(OR(G350="Ferie",G350="Malattia",G350="Visita medica",G350="Riposo compensativo",G350="Trasferta"),I350,IF(G350="Mezza giornata di ferie",I350/2,0))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IF(YEAR(DATE('Impostazioni'!$B$5,1,1)+346)='Impostazioni'!$B$5,DATE('Impostazioni'!$B$5,1,1)+346,"")</f>
        <v>46734</v>
      </c>
      <c r="B351" s="19">
        <f>A351</f>
        <v>46734</v>
      </c>
      <c r="C351" s="20" t="str">
        <f>IF(A351="","",IF(COUNTIF('Festività'!$A$5:$A$96,A351)&gt;0,"Festivo",IF(WEEKDAY(A351,2)&gt;5,"Weekend","Lavorativo")))</f>
        <v>Lavorativo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IF(C351="Lavorativo",'Impostazioni'!$B$6,0)</f>
        <v>8</v>
      </c>
      <c r="J351" s="22">
        <f>H351+IF(OR(G351="Ferie",G351="Malattia",G351="Visita medica",G351="Riposo compensativo",G351="Trasferta"),I351,IF(G351="Mezza giornata di ferie",I351/2,0))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IF(YEAR(DATE('Impostazioni'!$B$5,1,1)+347)='Impostazioni'!$B$5,DATE('Impostazioni'!$B$5,1,1)+347,"")</f>
        <v>46735</v>
      </c>
      <c r="B352" s="19">
        <f>A352</f>
        <v>46735</v>
      </c>
      <c r="C352" s="20" t="str">
        <f>IF(A352="","",IF(COUNTIF('Festività'!$A$5:$A$96,A352)&gt;0,"Festivo",IF(WEEKDAY(A352,2)&gt;5,"Weekend","Lavorativo")))</f>
        <v>Lavorativo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IF(C352="Lavorativo",'Impostazioni'!$B$6,0)</f>
        <v>8</v>
      </c>
      <c r="J352" s="22">
        <f>H352+IF(OR(G352="Ferie",G352="Malattia",G352="Visita medica",G352="Riposo compensativo",G352="Trasferta"),I352,IF(G352="Mezza giornata di ferie",I352/2,0))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IF(YEAR(DATE('Impostazioni'!$B$5,1,1)+348)='Impostazioni'!$B$5,DATE('Impostazioni'!$B$5,1,1)+348,"")</f>
        <v>46736</v>
      </c>
      <c r="B353" s="19">
        <f>A353</f>
        <v>46736</v>
      </c>
      <c r="C353" s="20" t="str">
        <f>IF(A353="","",IF(COUNTIF('Festività'!$A$5:$A$96,A353)&gt;0,"Festivo",IF(WEEKDAY(A353,2)&gt;5,"Weekend","Lavorativo")))</f>
        <v>Lavorativo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IF(C353="Lavorativo",'Impostazioni'!$B$6,0)</f>
        <v>8</v>
      </c>
      <c r="J353" s="22">
        <f>H353+IF(OR(G353="Ferie",G353="Malattia",G353="Visita medica",G353="Riposo compensativo",G353="Trasferta"),I353,IF(G353="Mezza giornata di ferie",I353/2,0))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IF(YEAR(DATE('Impostazioni'!$B$5,1,1)+349)='Impostazioni'!$B$5,DATE('Impostazioni'!$B$5,1,1)+349,"")</f>
        <v>46737</v>
      </c>
      <c r="B354" s="19">
        <f>A354</f>
        <v>46737</v>
      </c>
      <c r="C354" s="20" t="str">
        <f>IF(A354="","",IF(COUNTIF('Festività'!$A$5:$A$96,A354)&gt;0,"Festivo",IF(WEEKDAY(A354,2)&gt;5,"Weekend","Lavorativo")))</f>
        <v>Lavorativo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IF(C354="Lavorativo",'Impostazioni'!$B$6,0)</f>
        <v>8</v>
      </c>
      <c r="J354" s="22">
        <f>H354+IF(OR(G354="Ferie",G354="Malattia",G354="Visita medica",G354="Riposo compensativo",G354="Trasferta"),I354,IF(G354="Mezza giornata di ferie",I354/2,0))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IF(YEAR(DATE('Impostazioni'!$B$5,1,1)+350)='Impostazioni'!$B$5,DATE('Impostazioni'!$B$5,1,1)+350,"")</f>
        <v>46738</v>
      </c>
      <c r="B355" s="19">
        <f>A355</f>
        <v>46738</v>
      </c>
      <c r="C355" s="20" t="str">
        <f>IF(A355="","",IF(COUNTIF('Festività'!$A$5:$A$96,A355)&gt;0,"Festivo",IF(WEEKDAY(A355,2)&gt;5,"Weekend","Lavorativo")))</f>
        <v>Lavorativo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IF(C355="Lavorativo",'Impostazioni'!$B$6,0)</f>
        <v>8</v>
      </c>
      <c r="J355" s="22">
        <f>H355+IF(OR(G355="Ferie",G355="Malattia",G355="Visita medica",G355="Riposo compensativo",G355="Trasferta"),I355,IF(G355="Mezza giornata di ferie",I355/2,0))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IF(YEAR(DATE('Impostazioni'!$B$5,1,1)+351)='Impostazioni'!$B$5,DATE('Impostazioni'!$B$5,1,1)+351,"")</f>
        <v>46739</v>
      </c>
      <c r="B356" s="19">
        <f>A356</f>
        <v>46739</v>
      </c>
      <c r="C356" s="20" t="str">
        <f>IF(A356="","",IF(COUNTIF('Festività'!$A$5:$A$96,A356)&gt;0,"Festivo",IF(WEEKDAY(A356,2)&gt;5,"Weekend","Lavorativo")))</f>
        <v>Weekend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IF(C356="Lavorativo",'Impostazioni'!$B$6,0)</f>
        <v>0</v>
      </c>
      <c r="J356" s="22">
        <f>H356+IF(OR(G356="Ferie",G356="Malattia",G356="Visita medica",G356="Riposo compensativo",G356="Trasferta"),I356,IF(G356="Mezza giornata di ferie",I356/2,0))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IF(YEAR(DATE('Impostazioni'!$B$5,1,1)+352)='Impostazioni'!$B$5,DATE('Impostazioni'!$B$5,1,1)+352,"")</f>
        <v>46740</v>
      </c>
      <c r="B357" s="19">
        <f>A357</f>
        <v>46740</v>
      </c>
      <c r="C357" s="20" t="str">
        <f>IF(A357="","",IF(COUNTIF('Festività'!$A$5:$A$96,A357)&gt;0,"Festivo",IF(WEEKDAY(A357,2)&gt;5,"Weekend","Lavorativo")))</f>
        <v>Weekend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IF(C357="Lavorativo",'Impostazioni'!$B$6,0)</f>
        <v>0</v>
      </c>
      <c r="J357" s="22">
        <f>H357+IF(OR(G357="Ferie",G357="Malattia",G357="Visita medica",G357="Riposo compensativo",G357="Trasferta"),I357,IF(G357="Mezza giornata di ferie",I357/2,0))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IF(YEAR(DATE('Impostazioni'!$B$5,1,1)+353)='Impostazioni'!$B$5,DATE('Impostazioni'!$B$5,1,1)+353,"")</f>
        <v>46741</v>
      </c>
      <c r="B358" s="19">
        <f>A358</f>
        <v>46741</v>
      </c>
      <c r="C358" s="20" t="str">
        <f>IF(A358="","",IF(COUNTIF('Festività'!$A$5:$A$96,A358)&gt;0,"Festivo",IF(WEEKDAY(A358,2)&gt;5,"Weekend","Lavorativo")))</f>
        <v>Lavorativo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IF(C358="Lavorativo",'Impostazioni'!$B$6,0)</f>
        <v>8</v>
      </c>
      <c r="J358" s="22">
        <f>H358+IF(OR(G358="Ferie",G358="Malattia",G358="Visita medica",G358="Riposo compensativo",G358="Trasferta"),I358,IF(G358="Mezza giornata di ferie",I358/2,0))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IF(YEAR(DATE('Impostazioni'!$B$5,1,1)+354)='Impostazioni'!$B$5,DATE('Impostazioni'!$B$5,1,1)+354,"")</f>
        <v>46742</v>
      </c>
      <c r="B359" s="19">
        <f>A359</f>
        <v>46742</v>
      </c>
      <c r="C359" s="20" t="str">
        <f>IF(A359="","",IF(COUNTIF('Festività'!$A$5:$A$96,A359)&gt;0,"Festivo",IF(WEEKDAY(A359,2)&gt;5,"Weekend","Lavorativo")))</f>
        <v>Lavorativo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IF(C359="Lavorativo",'Impostazioni'!$B$6,0)</f>
        <v>8</v>
      </c>
      <c r="J359" s="22">
        <f>H359+IF(OR(G359="Ferie",G359="Malattia",G359="Visita medica",G359="Riposo compensativo",G359="Trasferta"),I359,IF(G359="Mezza giornata di ferie",I359/2,0))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IF(YEAR(DATE('Impostazioni'!$B$5,1,1)+355)='Impostazioni'!$B$5,DATE('Impostazioni'!$B$5,1,1)+355,"")</f>
        <v>46743</v>
      </c>
      <c r="B360" s="19">
        <f>A360</f>
        <v>46743</v>
      </c>
      <c r="C360" s="20" t="str">
        <f>IF(A360="","",IF(COUNTIF('Festività'!$A$5:$A$96,A360)&gt;0,"Festivo",IF(WEEKDAY(A360,2)&gt;5,"Weekend","Lavorativo")))</f>
        <v>Lavorativo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IF(C360="Lavorativo",'Impostazioni'!$B$6,0)</f>
        <v>8</v>
      </c>
      <c r="J360" s="22">
        <f>H360+IF(OR(G360="Ferie",G360="Malattia",G360="Visita medica",G360="Riposo compensativo",G360="Trasferta"),I360,IF(G360="Mezza giornata di ferie",I360/2,0))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IF(YEAR(DATE('Impostazioni'!$B$5,1,1)+356)='Impostazioni'!$B$5,DATE('Impostazioni'!$B$5,1,1)+356,"")</f>
        <v>46744</v>
      </c>
      <c r="B361" s="19">
        <f>A361</f>
        <v>46744</v>
      </c>
      <c r="C361" s="20" t="str">
        <f>IF(A361="","",IF(COUNTIF('Festività'!$A$5:$A$96,A361)&gt;0,"Festivo",IF(WEEKDAY(A361,2)&gt;5,"Weekend","Lavorativo")))</f>
        <v>Lavorativo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IF(C361="Lavorativo",'Impostazioni'!$B$6,0)</f>
        <v>8</v>
      </c>
      <c r="J361" s="22">
        <f>H361+IF(OR(G361="Ferie",G361="Malattia",G361="Visita medica",G361="Riposo compensativo",G361="Trasferta"),I361,IF(G361="Mezza giornata di ferie",I361/2,0))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IF(YEAR(DATE('Impostazioni'!$B$5,1,1)+357)='Impostazioni'!$B$5,DATE('Impostazioni'!$B$5,1,1)+357,"")</f>
        <v>46745</v>
      </c>
      <c r="B362" s="19">
        <f>A362</f>
        <v>46745</v>
      </c>
      <c r="C362" s="20" t="str">
        <f>IF(A362="","",IF(COUNTIF('Festività'!$A$5:$A$96,A362)&gt;0,"Festivo",IF(WEEKDAY(A362,2)&gt;5,"Weekend","Lavorativo")))</f>
        <v>Lavorativo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IF(C362="Lavorativo",'Impostazioni'!$B$6,0)</f>
        <v>8</v>
      </c>
      <c r="J362" s="22">
        <f>H362+IF(OR(G362="Ferie",G362="Malattia",G362="Visita medica",G362="Riposo compensativo",G362="Trasferta"),I362,IF(G362="Mezza giornata di ferie",I362/2,0))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IF(YEAR(DATE('Impostazioni'!$B$5,1,1)+358)='Impostazioni'!$B$5,DATE('Impostazioni'!$B$5,1,1)+358,"")</f>
        <v>46746</v>
      </c>
      <c r="B363" s="19">
        <f>A363</f>
        <v>46746</v>
      </c>
      <c r="C363" s="20" t="str">
        <f>IF(A363="","",IF(COUNTIF('Festività'!$A$5:$A$96,A363)&gt;0,"Festivo",IF(WEEKDAY(A363,2)&gt;5,"Weekend","Lavorativo")))</f>
        <v>Festivo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IF(C363="Lavorativo",'Impostazioni'!$B$6,0)</f>
        <v>0</v>
      </c>
      <c r="J363" s="22">
        <f>H363+IF(OR(G363="Ferie",G363="Malattia",G363="Visita medica",G363="Riposo compensativo",G363="Trasferta"),I363,IF(G363="Mezza giornata di ferie",I363/2,0))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IF(YEAR(DATE('Impostazioni'!$B$5,1,1)+359)='Impostazioni'!$B$5,DATE('Impostazioni'!$B$5,1,1)+359,"")</f>
        <v>46747</v>
      </c>
      <c r="B364" s="19">
        <f>A364</f>
        <v>46747</v>
      </c>
      <c r="C364" s="20" t="str">
        <f>IF(A364="","",IF(COUNTIF('Festività'!$A$5:$A$96,A364)&gt;0,"Festivo",IF(WEEKDAY(A364,2)&gt;5,"Weekend","Lavorativo")))</f>
        <v>Festivo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IF(C364="Lavorativo",'Impostazioni'!$B$6,0)</f>
        <v>0</v>
      </c>
      <c r="J364" s="22">
        <f>H364+IF(OR(G364="Ferie",G364="Malattia",G364="Visita medica",G364="Riposo compensativo",G364="Trasferta"),I364,IF(G364="Mezza giornata di ferie",I364/2,0))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IF(YEAR(DATE('Impostazioni'!$B$5,1,1)+360)='Impostazioni'!$B$5,DATE('Impostazioni'!$B$5,1,1)+360,"")</f>
        <v>46748</v>
      </c>
      <c r="B365" s="19">
        <f>A365</f>
        <v>46748</v>
      </c>
      <c r="C365" s="20" t="str">
        <f>IF(A365="","",IF(COUNTIF('Festività'!$A$5:$A$96,A365)&gt;0,"Festivo",IF(WEEKDAY(A365,2)&gt;5,"Weekend","Lavorativo")))</f>
        <v>Lavorativo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IF(C365="Lavorativo",'Impostazioni'!$B$6,0)</f>
        <v>8</v>
      </c>
      <c r="J365" s="22">
        <f>H365+IF(OR(G365="Ferie",G365="Malattia",G365="Visita medica",G365="Riposo compensativo",G365="Trasferta"),I365,IF(G365="Mezza giornata di ferie",I365/2,0))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IF(YEAR(DATE('Impostazioni'!$B$5,1,1)+361)='Impostazioni'!$B$5,DATE('Impostazioni'!$B$5,1,1)+361,"")</f>
        <v>46749</v>
      </c>
      <c r="B366" s="19">
        <f>A366</f>
        <v>46749</v>
      </c>
      <c r="C366" s="20" t="str">
        <f>IF(A366="","",IF(COUNTIF('Festività'!$A$5:$A$96,A366)&gt;0,"Festivo",IF(WEEKDAY(A366,2)&gt;5,"Weekend","Lavorativo")))</f>
        <v>Lavorativo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IF(C366="Lavorativo",'Impostazioni'!$B$6,0)</f>
        <v>8</v>
      </c>
      <c r="J366" s="22">
        <f>H366+IF(OR(G366="Ferie",G366="Malattia",G366="Visita medica",G366="Riposo compensativo",G366="Trasferta"),I366,IF(G366="Mezza giornata di ferie",I366/2,0))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IF(YEAR(DATE('Impostazioni'!$B$5,1,1)+362)='Impostazioni'!$B$5,DATE('Impostazioni'!$B$5,1,1)+362,"")</f>
        <v>46750</v>
      </c>
      <c r="B367" s="19">
        <f>A367</f>
        <v>46750</v>
      </c>
      <c r="C367" s="20" t="str">
        <f>IF(A367="","",IF(COUNTIF('Festività'!$A$5:$A$96,A367)&gt;0,"Festivo",IF(WEEKDAY(A367,2)&gt;5,"Weekend","Lavorativo")))</f>
        <v>Lavorativo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IF(C367="Lavorativo",'Impostazioni'!$B$6,0)</f>
        <v>8</v>
      </c>
      <c r="J367" s="22">
        <f>H367+IF(OR(G367="Ferie",G367="Malattia",G367="Visita medica",G367="Riposo compensativo",G367="Trasferta"),I367,IF(G367="Mezza giornata di ferie",I367/2,0))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IF(YEAR(DATE('Impostazioni'!$B$5,1,1)+363)='Impostazioni'!$B$5,DATE('Impostazioni'!$B$5,1,1)+363,"")</f>
        <v>46751</v>
      </c>
      <c r="B368" s="19">
        <f>A368</f>
        <v>46751</v>
      </c>
      <c r="C368" s="20" t="str">
        <f>IF(A368="","",IF(COUNTIF('Festività'!$A$5:$A$96,A368)&gt;0,"Festivo",IF(WEEKDAY(A368,2)&gt;5,"Weekend","Lavorativo")))</f>
        <v>Lavorativo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IF(C368="Lavorativo",'Impostazioni'!$B$6,0)</f>
        <v>8</v>
      </c>
      <c r="J368" s="22">
        <f>H368+IF(OR(G368="Ferie",G368="Malattia",G368="Visita medica",G368="Riposo compensativo",G368="Trasferta"),I368,IF(G368="Mezza giornata di ferie",I368/2,0))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IF(YEAR(DATE('Impostazioni'!$B$5,1,1)+364)='Impostazioni'!$B$5,DATE('Impostazioni'!$B$5,1,1)+364,"")</f>
        <v>46752</v>
      </c>
      <c r="B369" s="19">
        <f>A369</f>
        <v>46752</v>
      </c>
      <c r="C369" s="20" t="str">
        <f>IF(A369="","",IF(COUNTIF('Festività'!$A$5:$A$96,A369)&gt;0,"Festivo",IF(WEEKDAY(A369,2)&gt;5,"Weekend","Lavorativo")))</f>
        <v>Lavorativo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IF(C369="Lavorativo",'Impostazioni'!$B$6,0)</f>
        <v>8</v>
      </c>
      <c r="J369" s="22">
        <f>H369+IF(OR(G369="Ferie",G369="Malattia",G369="Visita medica",G369="Riposo compensativo",G369="Trasferta"),I369,IF(G369="Mezza giornata di ferie",I369/2,0))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IF(YEAR(DATE('Impostazioni'!$B$5,1,1)+365)='Impostazioni'!$B$5,DATE('Impostazioni'!$B$5,1,1)+365,"")</f>
        <v/>
      </c>
      <c r="B370" s="19" t="str">
        <f>A370</f>
        <v/>
      </c>
      <c r="C370" s="20" t="str">
        <f>IF(A370="","",IF(COUNTIF('Festività'!$A$5:$A$96,A370)&gt;0,"Festivo",IF(WEEKDAY(A370,2)&gt;5,"Weekend","Lavorativo")))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IF(C370="Lavorativo",'Impostazioni'!$B$6,0)</f>
        <v>0</v>
      </c>
      <c r="J370" s="22">
        <f>H370+IF(OR(G370="Ferie",G370="Malattia",G370="Visita medica",G370="Riposo compensativo",G370="Trasferta"),I370,IF(G370="Mezza giornata di ferie",I370/2,0))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$C5="Festivo"</formula>
    </cfRule>
    <cfRule type="expression" dxfId="1" priority="2">
      <formula>$C5="Weekend"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Assenza" sqref="G5:G370">
      <formula1>"Ferie,Mezza giornata di ferie,Malattia,Visita medica,Riposo compensativo,Permesso non retribuito,Trasferta"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51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50</v>
      </c>
      <c r="B4" s="16" t="s">
        <v>52</v>
      </c>
      <c r="C4" s="16" t="s">
        <v>46</v>
      </c>
      <c r="D4" s="16" t="s">
        <v>45</v>
      </c>
      <c r="E4" s="16" t="s">
        <v>47</v>
      </c>
      <c r="F4" s="16" t="s">
        <v>48</v>
      </c>
      <c r="G4" s="16" t="s">
        <v>53</v>
      </c>
      <c r="H4" s="16" t="s">
        <v>54</v>
      </c>
    </row>
    <row r="5" spans="1:8" x14ac:dyDescent="0.25">
      <c r="A5" s="12" t="s">
        <v>55</v>
      </c>
      <c r="B5" s="24">
        <f>COUNTIFS('Presenze'!$M$5:$M$370,1,'Presenze'!$C$5:$C$370,"Lavorativo")</f>
        <v>19</v>
      </c>
      <c r="C5" s="25">
        <f>SUMIFS('Presenze'!$I$5:$I$370,'Presenze'!$M$5:$M$370,1)</f>
        <v>152</v>
      </c>
      <c r="D5" s="26">
        <f>SUMIFS('Presenze'!$H$5:$H$370,'Presenze'!$M$5:$M$370,1)</f>
        <v>0</v>
      </c>
      <c r="E5" s="26">
        <f>SUMIFS('Presenze'!$J$5:$J$370,'Presenze'!$M$5:$M$370,1)</f>
        <v>0</v>
      </c>
      <c r="F5" s="27">
        <f>SUMIFS('Presenze'!$K$5:$K$370,'Presenze'!$M$5:$M$370,1)</f>
        <v>0</v>
      </c>
      <c r="G5" s="26">
        <f>COUNTIFS('Presenze'!$M$5:$M$370,1,'Presenze'!$G$5:$G$370,"Ferie")+COUNTIFS('Presenze'!$M$5:$M$370,1,'Presenze'!$G$5:$G$370,"Mezza giornata di ferie")/2</f>
        <v>0</v>
      </c>
      <c r="H5" s="28">
        <f>COUNTIFS('Presenze'!$M$5:$M$370,1,'Presenze'!$G$5:$G$370,"Malattia")</f>
        <v>0</v>
      </c>
    </row>
    <row r="6" spans="1:8" x14ac:dyDescent="0.25">
      <c r="A6" s="12" t="s">
        <v>56</v>
      </c>
      <c r="B6" s="24">
        <f>COUNTIFS('Presenze'!$M$5:$M$370,2,'Presenze'!$C$5:$C$370,"Lavorativo")</f>
        <v>20</v>
      </c>
      <c r="C6" s="25">
        <f>SUMIFS('Presenze'!$I$5:$I$370,'Presenze'!$M$5:$M$370,2)</f>
        <v>160</v>
      </c>
      <c r="D6" s="26">
        <f>SUMIFS('Presenze'!$H$5:$H$370,'Presenze'!$M$5:$M$370,2)</f>
        <v>0</v>
      </c>
      <c r="E6" s="26">
        <f>SUMIFS('Presenze'!$J$5:$J$370,'Presenze'!$M$5:$M$370,2)</f>
        <v>0</v>
      </c>
      <c r="F6" s="27">
        <f>SUMIFS('Presenze'!$K$5:$K$370,'Presenze'!$M$5:$M$370,2)</f>
        <v>0</v>
      </c>
      <c r="G6" s="26">
        <f>COUNTIFS('Presenze'!$M$5:$M$370,2,'Presenze'!$G$5:$G$370,"Ferie")+COUNTIFS('Presenze'!$M$5:$M$370,2,'Presenze'!$G$5:$G$370,"Mezza giornata di ferie")/2</f>
        <v>0</v>
      </c>
      <c r="H6" s="28">
        <f>COUNTIFS('Presenze'!$M$5:$M$370,2,'Presenze'!$G$5:$G$370,"Malattia")</f>
        <v>0</v>
      </c>
    </row>
    <row r="7" spans="1:8" x14ac:dyDescent="0.25">
      <c r="A7" s="12" t="s">
        <v>57</v>
      </c>
      <c r="B7" s="24">
        <f>COUNTIFS('Presenze'!$M$5:$M$370,3,'Presenze'!$C$5:$C$370,"Lavorativo")</f>
        <v>22</v>
      </c>
      <c r="C7" s="25">
        <f>SUMIFS('Presenze'!$I$5:$I$370,'Presenze'!$M$5:$M$370,3)</f>
        <v>176</v>
      </c>
      <c r="D7" s="26">
        <f>SUMIFS('Presenze'!$H$5:$H$370,'Presenze'!$M$5:$M$370,3)</f>
        <v>0</v>
      </c>
      <c r="E7" s="26">
        <f>SUMIFS('Presenze'!$J$5:$J$370,'Presenze'!$M$5:$M$370,3)</f>
        <v>0</v>
      </c>
      <c r="F7" s="27">
        <f>SUMIFS('Presenze'!$K$5:$K$370,'Presenze'!$M$5:$M$370,3)</f>
        <v>0</v>
      </c>
      <c r="G7" s="26">
        <f>COUNTIFS('Presenze'!$M$5:$M$370,3,'Presenze'!$G$5:$G$370,"Ferie")+COUNTIFS('Presenze'!$M$5:$M$370,3,'Presenze'!$G$5:$G$370,"Mezza giornata di ferie")/2</f>
        <v>0</v>
      </c>
      <c r="H7" s="28">
        <f>COUNTIFS('Presenze'!$M$5:$M$370,3,'Presenze'!$G$5:$G$370,"Malattia")</f>
        <v>0</v>
      </c>
    </row>
    <row r="8" spans="1:8" x14ac:dyDescent="0.25">
      <c r="A8" s="12" t="s">
        <v>58</v>
      </c>
      <c r="B8" s="24">
        <f>COUNTIFS('Presenze'!$M$5:$M$370,4,'Presenze'!$C$5:$C$370,"Lavorativo")</f>
        <v>22</v>
      </c>
      <c r="C8" s="25">
        <f>SUMIFS('Presenze'!$I$5:$I$370,'Presenze'!$M$5:$M$370,4)</f>
        <v>176</v>
      </c>
      <c r="D8" s="26">
        <f>SUMIFS('Presenze'!$H$5:$H$370,'Presenze'!$M$5:$M$370,4)</f>
        <v>0</v>
      </c>
      <c r="E8" s="26">
        <f>SUMIFS('Presenze'!$J$5:$J$370,'Presenze'!$M$5:$M$370,4)</f>
        <v>0</v>
      </c>
      <c r="F8" s="27">
        <f>SUMIFS('Presenze'!$K$5:$K$370,'Presenze'!$M$5:$M$370,4)</f>
        <v>0</v>
      </c>
      <c r="G8" s="26">
        <f>COUNTIFS('Presenze'!$M$5:$M$370,4,'Presenze'!$G$5:$G$370,"Ferie")+COUNTIFS('Presenze'!$M$5:$M$370,4,'Presenze'!$G$5:$G$370,"Mezza giornata di ferie")/2</f>
        <v>0</v>
      </c>
      <c r="H8" s="28">
        <f>COUNTIFS('Presenze'!$M$5:$M$370,4,'Presenze'!$G$5:$G$370,"Malattia")</f>
        <v>0</v>
      </c>
    </row>
    <row r="9" spans="1:8" x14ac:dyDescent="0.25">
      <c r="A9" s="12" t="s">
        <v>59</v>
      </c>
      <c r="B9" s="24">
        <f>COUNTIFS('Presenze'!$M$5:$M$370,5,'Presenze'!$C$5:$C$370,"Lavorativo")</f>
        <v>21</v>
      </c>
      <c r="C9" s="25">
        <f>SUMIFS('Presenze'!$I$5:$I$370,'Presenze'!$M$5:$M$370,5)</f>
        <v>168</v>
      </c>
      <c r="D9" s="26">
        <f>SUMIFS('Presenze'!$H$5:$H$370,'Presenze'!$M$5:$M$370,5)</f>
        <v>0</v>
      </c>
      <c r="E9" s="26">
        <f>SUMIFS('Presenze'!$J$5:$J$370,'Presenze'!$M$5:$M$370,5)</f>
        <v>0</v>
      </c>
      <c r="F9" s="27">
        <f>SUMIFS('Presenze'!$K$5:$K$370,'Presenze'!$M$5:$M$370,5)</f>
        <v>0</v>
      </c>
      <c r="G9" s="26">
        <f>COUNTIFS('Presenze'!$M$5:$M$370,5,'Presenze'!$G$5:$G$370,"Ferie")+COUNTIFS('Presenze'!$M$5:$M$370,5,'Presenze'!$G$5:$G$370,"Mezza giornata di ferie")/2</f>
        <v>0</v>
      </c>
      <c r="H9" s="28">
        <f>COUNTIFS('Presenze'!$M$5:$M$370,5,'Presenze'!$G$5:$G$370,"Malattia")</f>
        <v>0</v>
      </c>
    </row>
    <row r="10" spans="1:8" x14ac:dyDescent="0.25">
      <c r="A10" s="12" t="s">
        <v>60</v>
      </c>
      <c r="B10" s="24">
        <f>COUNTIFS('Presenze'!$M$5:$M$370,6,'Presenze'!$C$5:$C$370,"Lavorativo")</f>
        <v>21</v>
      </c>
      <c r="C10" s="25">
        <f>SUMIFS('Presenze'!$I$5:$I$370,'Presenze'!$M$5:$M$370,6)</f>
        <v>168</v>
      </c>
      <c r="D10" s="26">
        <f>SUMIFS('Presenze'!$H$5:$H$370,'Presenze'!$M$5:$M$370,6)</f>
        <v>0</v>
      </c>
      <c r="E10" s="26">
        <f>SUMIFS('Presenze'!$J$5:$J$370,'Presenze'!$M$5:$M$370,6)</f>
        <v>0</v>
      </c>
      <c r="F10" s="27">
        <f>SUMIFS('Presenze'!$K$5:$K$370,'Presenze'!$M$5:$M$370,6)</f>
        <v>0</v>
      </c>
      <c r="G10" s="26">
        <f>COUNTIFS('Presenze'!$M$5:$M$370,6,'Presenze'!$G$5:$G$370,"Ferie")+COUNTIFS('Presenze'!$M$5:$M$370,6,'Presenze'!$G$5:$G$370,"Mezza giornata di ferie")/2</f>
        <v>0</v>
      </c>
      <c r="H10" s="28">
        <f>COUNTIFS('Presenze'!$M$5:$M$370,6,'Presenze'!$G$5:$G$370,"Malattia")</f>
        <v>0</v>
      </c>
    </row>
    <row r="11" spans="1:8" x14ac:dyDescent="0.25">
      <c r="A11" s="12" t="s">
        <v>61</v>
      </c>
      <c r="B11" s="24">
        <f>COUNTIFS('Presenze'!$M$5:$M$370,7,'Presenze'!$C$5:$C$370,"Lavorativo")</f>
        <v>22</v>
      </c>
      <c r="C11" s="25">
        <f>SUMIFS('Presenze'!$I$5:$I$370,'Presenze'!$M$5:$M$370,7)</f>
        <v>176</v>
      </c>
      <c r="D11" s="26">
        <f>SUMIFS('Presenze'!$H$5:$H$370,'Presenze'!$M$5:$M$370,7)</f>
        <v>0</v>
      </c>
      <c r="E11" s="26">
        <f>SUMIFS('Presenze'!$J$5:$J$370,'Presenze'!$M$5:$M$370,7)</f>
        <v>0</v>
      </c>
      <c r="F11" s="27">
        <f>SUMIFS('Presenze'!$K$5:$K$370,'Presenze'!$M$5:$M$370,7)</f>
        <v>0</v>
      </c>
      <c r="G11" s="26">
        <f>COUNTIFS('Presenze'!$M$5:$M$370,7,'Presenze'!$G$5:$G$370,"Ferie")+COUNTIFS('Presenze'!$M$5:$M$370,7,'Presenze'!$G$5:$G$370,"Mezza giornata di ferie")/2</f>
        <v>0</v>
      </c>
      <c r="H11" s="28">
        <f>COUNTIFS('Presenze'!$M$5:$M$370,7,'Presenze'!$G$5:$G$370,"Malattia")</f>
        <v>0</v>
      </c>
    </row>
    <row r="12" spans="1:8" x14ac:dyDescent="0.25">
      <c r="A12" s="12" t="s">
        <v>62</v>
      </c>
      <c r="B12" s="24">
        <f>COUNTIFS('Presenze'!$M$5:$M$370,8,'Presenze'!$C$5:$C$370,"Lavorativo")</f>
        <v>22</v>
      </c>
      <c r="C12" s="25">
        <f>SUMIFS('Presenze'!$I$5:$I$370,'Presenze'!$M$5:$M$370,8)</f>
        <v>176</v>
      </c>
      <c r="D12" s="26">
        <f>SUMIFS('Presenze'!$H$5:$H$370,'Presenze'!$M$5:$M$370,8)</f>
        <v>0</v>
      </c>
      <c r="E12" s="26">
        <f>SUMIFS('Presenze'!$J$5:$J$370,'Presenze'!$M$5:$M$370,8)</f>
        <v>0</v>
      </c>
      <c r="F12" s="27">
        <f>SUMIFS('Presenze'!$K$5:$K$370,'Presenze'!$M$5:$M$370,8)</f>
        <v>0</v>
      </c>
      <c r="G12" s="26">
        <f>COUNTIFS('Presenze'!$M$5:$M$370,8,'Presenze'!$G$5:$G$370,"Ferie")+COUNTIFS('Presenze'!$M$5:$M$370,8,'Presenze'!$G$5:$G$370,"Mezza giornata di ferie")/2</f>
        <v>0</v>
      </c>
      <c r="H12" s="28">
        <f>COUNTIFS('Presenze'!$M$5:$M$370,8,'Presenze'!$G$5:$G$370,"Malattia")</f>
        <v>0</v>
      </c>
    </row>
    <row r="13" spans="1:8" x14ac:dyDescent="0.25">
      <c r="A13" s="12" t="s">
        <v>63</v>
      </c>
      <c r="B13" s="24">
        <f>COUNTIFS('Presenze'!$M$5:$M$370,9,'Presenze'!$C$5:$C$370,"Lavorativo")</f>
        <v>22</v>
      </c>
      <c r="C13" s="25">
        <f>SUMIFS('Presenze'!$I$5:$I$370,'Presenze'!$M$5:$M$370,9)</f>
        <v>176</v>
      </c>
      <c r="D13" s="26">
        <f>SUMIFS('Presenze'!$H$5:$H$370,'Presenze'!$M$5:$M$370,9)</f>
        <v>0</v>
      </c>
      <c r="E13" s="26">
        <f>SUMIFS('Presenze'!$J$5:$J$370,'Presenze'!$M$5:$M$370,9)</f>
        <v>0</v>
      </c>
      <c r="F13" s="27">
        <f>SUMIFS('Presenze'!$K$5:$K$370,'Presenze'!$M$5:$M$370,9)</f>
        <v>0</v>
      </c>
      <c r="G13" s="26">
        <f>COUNTIFS('Presenze'!$M$5:$M$370,9,'Presenze'!$G$5:$G$370,"Ferie")+COUNTIFS('Presenze'!$M$5:$M$370,9,'Presenze'!$G$5:$G$370,"Mezza giornata di ferie")/2</f>
        <v>0</v>
      </c>
      <c r="H13" s="28">
        <f>COUNTIFS('Presenze'!$M$5:$M$370,9,'Presenze'!$G$5:$G$370,"Malattia")</f>
        <v>0</v>
      </c>
    </row>
    <row r="14" spans="1:8" x14ac:dyDescent="0.25">
      <c r="A14" s="12" t="s">
        <v>64</v>
      </c>
      <c r="B14" s="24">
        <f>COUNTIFS('Presenze'!$M$5:$M$370,10,'Presenze'!$C$5:$C$370,"Lavorativo")</f>
        <v>20</v>
      </c>
      <c r="C14" s="25">
        <f>SUMIFS('Presenze'!$I$5:$I$370,'Presenze'!$M$5:$M$370,10)</f>
        <v>160</v>
      </c>
      <c r="D14" s="26">
        <f>SUMIFS('Presenze'!$H$5:$H$370,'Presenze'!$M$5:$M$370,10)</f>
        <v>0</v>
      </c>
      <c r="E14" s="26">
        <f>SUMIFS('Presenze'!$J$5:$J$370,'Presenze'!$M$5:$M$370,10)</f>
        <v>0</v>
      </c>
      <c r="F14" s="27">
        <f>SUMIFS('Presenze'!$K$5:$K$370,'Presenze'!$M$5:$M$370,10)</f>
        <v>0</v>
      </c>
      <c r="G14" s="26">
        <f>COUNTIFS('Presenze'!$M$5:$M$370,10,'Presenze'!$G$5:$G$370,"Ferie")+COUNTIFS('Presenze'!$M$5:$M$370,10,'Presenze'!$G$5:$G$370,"Mezza giornata di ferie")/2</f>
        <v>0</v>
      </c>
      <c r="H14" s="28">
        <f>COUNTIFS('Presenze'!$M$5:$M$370,10,'Presenze'!$G$5:$G$370,"Malattia")</f>
        <v>0</v>
      </c>
    </row>
    <row r="15" spans="1:8" x14ac:dyDescent="0.25">
      <c r="A15" s="12" t="s">
        <v>65</v>
      </c>
      <c r="B15" s="24">
        <f>COUNTIFS('Presenze'!$M$5:$M$370,11,'Presenze'!$C$5:$C$370,"Lavorativo")</f>
        <v>21</v>
      </c>
      <c r="C15" s="25">
        <f>SUMIFS('Presenze'!$I$5:$I$370,'Presenze'!$M$5:$M$370,11)</f>
        <v>168</v>
      </c>
      <c r="D15" s="26">
        <f>SUMIFS('Presenze'!$H$5:$H$370,'Presenze'!$M$5:$M$370,11)</f>
        <v>0</v>
      </c>
      <c r="E15" s="26">
        <f>SUMIFS('Presenze'!$J$5:$J$370,'Presenze'!$M$5:$M$370,11)</f>
        <v>0</v>
      </c>
      <c r="F15" s="27">
        <f>SUMIFS('Presenze'!$K$5:$K$370,'Presenze'!$M$5:$M$370,11)</f>
        <v>0</v>
      </c>
      <c r="G15" s="26">
        <f>COUNTIFS('Presenze'!$M$5:$M$370,11,'Presenze'!$G$5:$G$370,"Ferie")+COUNTIFS('Presenze'!$M$5:$M$370,11,'Presenze'!$G$5:$G$370,"Mezza giornata di ferie")/2</f>
        <v>0</v>
      </c>
      <c r="H15" s="28">
        <f>COUNTIFS('Presenze'!$M$5:$M$370,11,'Presenze'!$G$5:$G$370,"Malattia")</f>
        <v>0</v>
      </c>
    </row>
    <row r="16" spans="1:8" x14ac:dyDescent="0.25">
      <c r="A16" s="12" t="s">
        <v>66</v>
      </c>
      <c r="B16" s="24">
        <f>COUNTIFS('Presenze'!$M$5:$M$370,12,'Presenze'!$C$5:$C$370,"Lavorativo")</f>
        <v>22</v>
      </c>
      <c r="C16" s="25">
        <f>SUMIFS('Presenze'!$I$5:$I$370,'Presenze'!$M$5:$M$370,12)</f>
        <v>176</v>
      </c>
      <c r="D16" s="26">
        <f>SUMIFS('Presenze'!$H$5:$H$370,'Presenze'!$M$5:$M$370,12)</f>
        <v>0</v>
      </c>
      <c r="E16" s="26">
        <f>SUMIFS('Presenze'!$J$5:$J$370,'Presenze'!$M$5:$M$370,12)</f>
        <v>0</v>
      </c>
      <c r="F16" s="27">
        <f>SUMIFS('Presenze'!$K$5:$K$370,'Presenze'!$M$5:$M$370,12)</f>
        <v>0</v>
      </c>
      <c r="G16" s="26">
        <f>COUNTIFS('Presenze'!$M$5:$M$370,12,'Presenze'!$G$5:$G$370,"Ferie")+COUNTIFS('Presenze'!$M$5:$M$370,12,'Presenze'!$G$5:$G$370,"Mezza giornata di ferie")/2</f>
        <v>0</v>
      </c>
      <c r="H16" s="28">
        <f>COUNTIFS('Presenze'!$M$5:$M$370,12,'Presenze'!$G$5:$G$370,"Malattia")</f>
        <v>0</v>
      </c>
    </row>
    <row r="17" spans="1:8" x14ac:dyDescent="0.25">
      <c r="A17" s="29" t="s">
        <v>67</v>
      </c>
      <c r="B17" s="30">
        <f>SUM(B5:B16)</f>
        <v>254</v>
      </c>
      <c r="C17" s="31">
        <f>SUM(C5:C16)</f>
        <v>2032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68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'Impostazioni'!B7</f>
        <v>20</v>
      </c>
    </row>
    <row r="21" spans="1:4" x14ac:dyDescent="0.25">
      <c r="A21" s="37" t="s">
        <v>21</v>
      </c>
      <c r="B21" s="37"/>
      <c r="C21" s="37"/>
      <c r="D21" s="25">
        <f>'Impostazioni'!B8</f>
        <v>0</v>
      </c>
    </row>
    <row r="22" spans="1:4" x14ac:dyDescent="0.25">
      <c r="A22" s="37" t="s">
        <v>69</v>
      </c>
      <c r="B22" s="37"/>
      <c r="C22" s="37"/>
      <c r="D22" s="25">
        <f>G17</f>
        <v>0</v>
      </c>
    </row>
    <row r="23" ht="26" customHeight="1" spans="1:4" x14ac:dyDescent="0.25">
      <c r="A23" s="12" t="s">
        <v>68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Istruzioni</vt:lpstr>
      <vt:lpstr>Impostazioni</vt:lpstr>
      <vt:lpstr>Festività</vt:lpstr>
      <vt:lpstr>Presenze</vt:lpstr>
      <vt:lpstr>Riepilogo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