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Guide" state="visible" r:id="rId4"/>
    <sheet sheetId="2" name="Paramètres" state="visible" r:id="rId5"/>
    <sheet sheetId="3" name="Jours fériés" state="visible" r:id="rId6"/>
    <sheet sheetId="4" name="Feuille de temps" state="visible" r:id="rId7"/>
    <sheet sheetId="5" name="Synthèse" state="visible" r:id="rId8"/>
  </sheets>
  <calcPr calcId="171027" fullCalcOnLoad="1"/>
</workbook>
</file>

<file path=xl/sharedStrings.xml><?xml version="1.0" encoding="utf-8"?>
<sst xmlns="http://schemas.openxmlformats.org/spreadsheetml/2006/main" count="113" uniqueCount="69">
  <si>
    <t>Feuille de temps et congés</t>
  </si>
  <si>
    <t>Une feuille de temps pour une personne et une année : heures, heures supplémentaires, congés et arrêts maladie, avec les jours fériés.</t>
  </si>
  <si>
    <t>Mode d'emploi</t>
  </si>
  <si>
    <t>Dans la feuille Paramètres, saisissez votre nom, l'année, vos heures par jour et votre nombre de jours de congés.</t>
  </si>
  <si>
    <t>Dans l'onglet Feuille de temps, notez l'heure d'arrivée et de départ (par ex. 7:30 et 16:00) et la pause en minutes.</t>
  </si>
  <si>
    <t>Les jours d'absence, choisissez le motif dans la liste : congés, demi-journée, arrêt maladie, médecin, récupération, congé sans solde ou déplacement professionnel.</t>
  </si>
  <si>
    <t>La feuille Synthèse affiche chaque mois et vos congés restants.</t>
  </si>
  <si>
    <t>Les cellules jaunes sont à remplir par vous.</t>
  </si>
  <si>
    <t>Les cellules blanches se calculent toutes seules (elles sont protégées pour éviter d'écraser une formule — Révision → Ôter la protection de la feuille, sans mot de passe).</t>
  </si>
  <si>
    <t>Conseils</t>
  </si>
  <si>
    <t>•  Les heures se saisissent au format heures:minutes, par ex. 8:15. Un poste de nuit qui passe minuit est bien calculé.</t>
  </si>
  <si>
    <t>•  Les lignes grises sont les week-ends, les orange les jours fériés.</t>
  </si>
  <si>
    <t>•  Besoin des jours fériés d'un autre pays ? Modifiez la liste dans la feuille Jours fériés.</t>
  </si>
  <si>
    <t>Modèle gratuit proposé par Planmero · planmero.com/fr/feuille-de-temps-excel/</t>
  </si>
  <si>
    <t>Paramètres</t>
  </si>
  <si>
    <t>Les jours fériés se trouvent dans la feuille Jours fériés ; modifiez la liste si vous avez besoin d'un autre pays ou d'une autre région.</t>
  </si>
  <si>
    <t>Nom</t>
  </si>
  <si>
    <t/>
  </si>
  <si>
    <t>Année</t>
  </si>
  <si>
    <t>Heures par jour ouvré</t>
  </si>
  <si>
    <t>Congés acquis (jours)</t>
  </si>
  <si>
    <t>Congés reportés (jours)</t>
  </si>
  <si>
    <t>Jours fériés</t>
  </si>
  <si>
    <t>Date</t>
  </si>
  <si>
    <t>Jour férié</t>
  </si>
  <si>
    <t>Jour de l'An</t>
  </si>
  <si>
    <t>Lundi de Pâques</t>
  </si>
  <si>
    <t>Fête du Travail</t>
  </si>
  <si>
    <t>Victoire 1945</t>
  </si>
  <si>
    <t>Ascension</t>
  </si>
  <si>
    <t>Lundi de Pentecôte</t>
  </si>
  <si>
    <t>Fête nationale</t>
  </si>
  <si>
    <t>Assomption</t>
  </si>
  <si>
    <t>Toussaint</t>
  </si>
  <si>
    <t>Armistice 1918</t>
  </si>
  <si>
    <t>Noël</t>
  </si>
  <si>
    <t>Feuille de temps</t>
  </si>
  <si>
    <t>Dans l'onglet Feuille de temps, notez l'heure d'arrivée et de départ (par ex. 7:30 et 16:00) et la pause en minutes. Les jours d'absence, choisissez le motif dans la liste : congés, demi-journée, arrêt maladie, médecin, récupération, congé sans solde ou déplacement professionnel.</t>
  </si>
  <si>
    <t>Jour</t>
  </si>
  <si>
    <t>Type de jour</t>
  </si>
  <si>
    <t>Arrivée</t>
  </si>
  <si>
    <t>Départ</t>
  </si>
  <si>
    <t>Pause (min)</t>
  </si>
  <si>
    <t>Absence</t>
  </si>
  <si>
    <t>Travaillées (h)</t>
  </si>
  <si>
    <t>Prévues (h)</t>
  </si>
  <si>
    <t>Comptabilisées (h)</t>
  </si>
  <si>
    <t>Heures sup (h)</t>
  </si>
  <si>
    <t>Remarque</t>
  </si>
  <si>
    <t>Mois</t>
  </si>
  <si>
    <t>Synthèse</t>
  </si>
  <si>
    <t>Jours ouvrés</t>
  </si>
  <si>
    <t>Congés (jours)</t>
  </si>
  <si>
    <t>Jours de maladie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</si>
  <si>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</si>
  <si>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</si>
  <si>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</si>
  <si>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</si>
  <si>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</si>
  <si>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</si>
  <si>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</si>
  <si>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</si>
  <si>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</si>
  <si>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</si>
  <si>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</si>
  <si>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</si>
  <si>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</si>
  <si>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Congés restants</t>
  </si>
  <si>
    <t>Congés 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</si>
</sst>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Heures prévues et comptabilisées par mois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Prévues (h)</c:v>
          </c:tx>
          <c:spPr>
            <a:solidFill>
              <a:srgbClr val="7DD3FC"/>
            </a:solidFill>
          </c:spPr>
          <c:invertIfNegative val="0"/>
          <c:cat>
            <c:strRef>
              <c:f>'Synthèse'!$A$5:$A$16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'Synthèse'!$C$5:$C$16</c:f>
              <c:numCache>
                <c:formatCode>General</c:formatCode>
                <c:ptCount val="12"/>
                <c:pt idx="0">
                  <c:v>160</c:v>
                </c:pt>
                <c:pt idx="1">
                  <c:v>160</c:v>
                </c:pt>
                <c:pt idx="2">
                  <c:v>176</c:v>
                </c:pt>
                <c:pt idx="3">
                  <c:v>176</c:v>
                </c:pt>
                <c:pt idx="4">
                  <c:v>152</c:v>
                </c:pt>
                <c:pt idx="5">
                  <c:v>176</c:v>
                </c:pt>
                <c:pt idx="6">
                  <c:v>168</c:v>
                </c:pt>
                <c:pt idx="7">
                  <c:v>176</c:v>
                </c:pt>
                <c:pt idx="8">
                  <c:v>176</c:v>
                </c:pt>
                <c:pt idx="9">
                  <c:v>168</c:v>
                </c:pt>
                <c:pt idx="10">
                  <c:v>160</c:v>
                </c:pt>
                <c:pt idx="11">
                  <c:v>184</c:v>
                </c:pt>
              </c:numCache>
            </c:numRef>
          </c:val>
        </c:ser>
        <c:ser>
          <c:idx val="1"/>
          <c:order val="1"/>
          <c:tx>
            <c:v>Comptabilisées (h)</c:v>
          </c:tx>
          <c:spPr>
            <a:solidFill>
              <a:srgbClr val="075985"/>
            </a:solidFill>
          </c:spPr>
          <c:invertIfNegative val="0"/>
          <c:cat>
            <c:strRef>
              <c:f>'Synthèse'!$A$5:$A$16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'Synthèse'!$E$5:$E$16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fr/feuille-de-temps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88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46118</v>
      </c>
      <c r="B6" s="13" t="s">
        <v>26</v>
      </c>
    </row>
    <row r="7" spans="1:2" x14ac:dyDescent="0.25">
      <c r="A7" s="17">
        <v>46143</v>
      </c>
      <c r="B7" s="13" t="s">
        <v>27</v>
      </c>
    </row>
    <row r="8" spans="1:2" x14ac:dyDescent="0.25">
      <c r="A8" s="17">
        <v>46150</v>
      </c>
      <c r="B8" s="13" t="s">
        <v>28</v>
      </c>
    </row>
    <row r="9" spans="1:2" x14ac:dyDescent="0.25">
      <c r="A9" s="17">
        <v>46156</v>
      </c>
      <c r="B9" s="13" t="s">
        <v>29</v>
      </c>
    </row>
    <row r="10" spans="1:2" x14ac:dyDescent="0.25">
      <c r="A10" s="17">
        <v>46167</v>
      </c>
      <c r="B10" s="13" t="s">
        <v>30</v>
      </c>
    </row>
    <row r="11" spans="1:2" x14ac:dyDescent="0.25">
      <c r="A11" s="17">
        <v>46217</v>
      </c>
      <c r="B11" s="13" t="s">
        <v>31</v>
      </c>
    </row>
    <row r="12" spans="1:2" x14ac:dyDescent="0.25">
      <c r="A12" s="17">
        <v>46249</v>
      </c>
      <c r="B12" s="13" t="s">
        <v>32</v>
      </c>
    </row>
    <row r="13" spans="1:2" x14ac:dyDescent="0.25">
      <c r="A13" s="17">
        <v>46327</v>
      </c>
      <c r="B13" s="13" t="s">
        <v>33</v>
      </c>
    </row>
    <row r="14" spans="1:2" x14ac:dyDescent="0.25">
      <c r="A14" s="17">
        <v>46337</v>
      </c>
      <c r="B14" s="13" t="s">
        <v>34</v>
      </c>
    </row>
    <row r="15" spans="1:2" x14ac:dyDescent="0.25">
      <c r="A15" s="17">
        <v>46381</v>
      </c>
      <c r="B15" s="13" t="s">
        <v>35</v>
      </c>
    </row>
    <row r="16" spans="1:2" x14ac:dyDescent="0.25">
      <c r="A16" s="17">
        <v>46388</v>
      </c>
      <c r="B16" s="13" t="s">
        <v>25</v>
      </c>
    </row>
    <row r="17" spans="1:2" x14ac:dyDescent="0.25">
      <c r="A17" s="17">
        <v>46475</v>
      </c>
      <c r="B17" s="13" t="s">
        <v>26</v>
      </c>
    </row>
    <row r="18" spans="1:2" x14ac:dyDescent="0.25">
      <c r="A18" s="17">
        <v>46508</v>
      </c>
      <c r="B18" s="13" t="s">
        <v>27</v>
      </c>
    </row>
    <row r="19" spans="1:2" x14ac:dyDescent="0.25">
      <c r="A19" s="17">
        <v>46513</v>
      </c>
      <c r="B19" s="13" t="s">
        <v>29</v>
      </c>
    </row>
    <row r="20" spans="1:2" x14ac:dyDescent="0.25">
      <c r="A20" s="17">
        <v>46515</v>
      </c>
      <c r="B20" s="13" t="s">
        <v>28</v>
      </c>
    </row>
    <row r="21" spans="1:2" x14ac:dyDescent="0.25">
      <c r="A21" s="17">
        <v>46524</v>
      </c>
      <c r="B21" s="13" t="s">
        <v>30</v>
      </c>
    </row>
    <row r="22" spans="1:2" x14ac:dyDescent="0.25">
      <c r="A22" s="17">
        <v>46582</v>
      </c>
      <c r="B22" s="13" t="s">
        <v>31</v>
      </c>
    </row>
    <row r="23" spans="1:2" x14ac:dyDescent="0.25">
      <c r="A23" s="17">
        <v>46614</v>
      </c>
      <c r="B23" s="13" t="s">
        <v>32</v>
      </c>
    </row>
    <row r="24" spans="1:2" x14ac:dyDescent="0.25">
      <c r="A24" s="17">
        <v>46692</v>
      </c>
      <c r="B24" s="13" t="s">
        <v>33</v>
      </c>
    </row>
    <row r="25" spans="1:2" x14ac:dyDescent="0.25">
      <c r="A25" s="17">
        <v>46702</v>
      </c>
      <c r="B25" s="13" t="s">
        <v>34</v>
      </c>
    </row>
    <row r="26" spans="1:2" x14ac:dyDescent="0.25">
      <c r="A26" s="17">
        <v>46746</v>
      </c>
      <c r="B26" s="13" t="s">
        <v>35</v>
      </c>
    </row>
    <row r="27" spans="1:2" x14ac:dyDescent="0.25">
      <c r="A27" s="17">
        <v>46753</v>
      </c>
      <c r="B27" s="13" t="s">
        <v>25</v>
      </c>
    </row>
    <row r="28" spans="1:2" x14ac:dyDescent="0.25">
      <c r="A28" s="17">
        <v>46860</v>
      </c>
      <c r="B28" s="13" t="s">
        <v>26</v>
      </c>
    </row>
    <row r="29" spans="1:2" x14ac:dyDescent="0.25">
      <c r="A29" s="17">
        <v>46874</v>
      </c>
      <c r="B29" s="13" t="s">
        <v>27</v>
      </c>
    </row>
    <row r="30" spans="1:2" x14ac:dyDescent="0.25">
      <c r="A30" s="17">
        <v>46881</v>
      </c>
      <c r="B30" s="13" t="s">
        <v>28</v>
      </c>
    </row>
    <row r="31" spans="1:2" x14ac:dyDescent="0.25">
      <c r="A31" s="17">
        <v>46898</v>
      </c>
      <c r="B31" s="13" t="s">
        <v>29</v>
      </c>
    </row>
    <row r="32" spans="1:2" x14ac:dyDescent="0.25">
      <c r="A32" s="17">
        <v>46909</v>
      </c>
      <c r="B32" s="13" t="s">
        <v>30</v>
      </c>
    </row>
    <row r="33" spans="1:2" x14ac:dyDescent="0.25">
      <c r="A33" s="17">
        <v>46948</v>
      </c>
      <c r="B33" s="13" t="s">
        <v>31</v>
      </c>
    </row>
    <row r="34" spans="1:2" x14ac:dyDescent="0.25">
      <c r="A34" s="17">
        <v>46980</v>
      </c>
      <c r="B34" s="13" t="s">
        <v>32</v>
      </c>
    </row>
    <row r="35" spans="1:2" x14ac:dyDescent="0.25">
      <c r="A35" s="17">
        <v>47058</v>
      </c>
      <c r="B35" s="13" t="s">
        <v>33</v>
      </c>
    </row>
    <row r="36" spans="1:2" x14ac:dyDescent="0.25">
      <c r="A36" s="17">
        <v>47068</v>
      </c>
      <c r="B36" s="13" t="s">
        <v>34</v>
      </c>
    </row>
    <row r="37" spans="1:2" x14ac:dyDescent="0.25">
      <c r="A37" s="17">
        <v>47112</v>
      </c>
      <c r="B37" s="13" t="s">
        <v>35</v>
      </c>
    </row>
    <row r="38" spans="1:2" x14ac:dyDescent="0.25">
      <c r="A38" s="17">
        <v>47119</v>
      </c>
      <c r="B38" s="13" t="s">
        <v>25</v>
      </c>
    </row>
    <row r="39" spans="1:2" x14ac:dyDescent="0.25">
      <c r="A39" s="17">
        <v>47210</v>
      </c>
      <c r="B39" s="13" t="s">
        <v>26</v>
      </c>
    </row>
    <row r="40" spans="1:2" x14ac:dyDescent="0.25">
      <c r="A40" s="17">
        <v>47239</v>
      </c>
      <c r="B40" s="13" t="s">
        <v>27</v>
      </c>
    </row>
    <row r="41" spans="1:2" x14ac:dyDescent="0.25">
      <c r="A41" s="17">
        <v>47246</v>
      </c>
      <c r="B41" s="13" t="s">
        <v>28</v>
      </c>
    </row>
    <row r="42" spans="1:2" x14ac:dyDescent="0.25">
      <c r="A42" s="17">
        <v>47248</v>
      </c>
      <c r="B42" s="13" t="s">
        <v>29</v>
      </c>
    </row>
    <row r="43" spans="1:2" x14ac:dyDescent="0.25">
      <c r="A43" s="17">
        <v>47259</v>
      </c>
      <c r="B43" s="13" t="s">
        <v>30</v>
      </c>
    </row>
    <row r="44" spans="1:2" x14ac:dyDescent="0.25">
      <c r="A44" s="17">
        <v>47313</v>
      </c>
      <c r="B44" s="13" t="s">
        <v>31</v>
      </c>
    </row>
    <row r="45" spans="1:2" x14ac:dyDescent="0.25">
      <c r="A45" s="17">
        <v>47345</v>
      </c>
      <c r="B45" s="13" t="s">
        <v>32</v>
      </c>
    </row>
    <row r="46" spans="1:2" x14ac:dyDescent="0.25">
      <c r="A46" s="17">
        <v>47423</v>
      </c>
      <c r="B46" s="13" t="s">
        <v>33</v>
      </c>
    </row>
    <row r="47" spans="1:2" x14ac:dyDescent="0.25">
      <c r="A47" s="17">
        <v>47433</v>
      </c>
      <c r="B47" s="13" t="s">
        <v>34</v>
      </c>
    </row>
    <row r="48" spans="1:2" x14ac:dyDescent="0.25">
      <c r="A48" s="17">
        <v>47477</v>
      </c>
      <c r="B48" s="13" t="s">
        <v>35</v>
      </c>
    </row>
    <row r="49" spans="1:2" x14ac:dyDescent="0.25">
      <c r="A49" s="17"/>
      <c r="B49" s="13"/>
    </row>
    <row r="50" spans="1:2" x14ac:dyDescent="0.25">
      <c r="A50" s="17"/>
      <c r="B50" s="13"/>
    </row>
    <row r="51" spans="1:2" x14ac:dyDescent="0.25">
      <c r="A51" s="17"/>
      <c r="B51" s="13"/>
    </row>
    <row r="52" spans="1:2" x14ac:dyDescent="0.25">
      <c r="A52" s="17"/>
      <c r="B52" s="13"/>
    </row>
    <row r="53" spans="1:2" x14ac:dyDescent="0.25">
      <c r="A53" s="17"/>
      <c r="B53" s="13"/>
    </row>
    <row r="54" spans="1:2" x14ac:dyDescent="0.25">
      <c r="A54" s="17"/>
      <c r="B54" s="13"/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38</v>
      </c>
      <c r="C4" s="16" t="s">
        <v>39</v>
      </c>
      <c r="D4" s="16" t="s">
        <v>40</v>
      </c>
      <c r="E4" s="16" t="s">
        <v>41</v>
      </c>
      <c r="F4" s="16" t="s">
        <v>42</v>
      </c>
      <c r="G4" s="16" t="s">
        <v>43</v>
      </c>
      <c r="H4" s="16" t="s">
        <v>44</v>
      </c>
      <c r="I4" s="16" t="s">
        <v>45</v>
      </c>
      <c r="J4" s="16" t="s">
        <v>46</v>
      </c>
      <c r="K4" s="16" t="s">
        <v>47</v>
      </c>
      <c r="L4" s="16" t="s">
        <v>48</v>
      </c>
      <c r="M4" s="16" t="s">
        <v>49</v>
      </c>
    </row>
    <row r="5" spans="1:13" x14ac:dyDescent="0.25">
      <c r="A5" s="18">
        <f>IF(YEAR(DATE('Paramètres'!$B$5,1,1)+0)='Paramètres'!$B$5,DATE('Paramètres'!$B$5,1,1)+0,"")</f>
        <v>46388</v>
      </c>
      <c r="B5" s="19">
        <f>A5</f>
        <v>46388</v>
      </c>
      <c r="C5" s="20" t="str">
        <f>IF(A5="","",IF(COUNTIF('Jours fériés'!$A$5:$A$88,A5)&gt;0,"Jour férié",IF(WEEKDAY(A5,2)&gt;5,"Week-end","Jour ouvré")))</f>
        <v>Jour férié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IF(C5="Jour ouvré",'Paramètres'!$B$6,0)</f>
        <v>0</v>
      </c>
      <c r="J5" s="22">
        <f>H5+IF(OR(G5="Congés payés",G5="Arrêt maladie",G5="Rendez-vous médical",G5="Récupération",G5="Déplacement professionnel"),I5,IF(G5="Demi-journée de congé",I5/2,0))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IF(YEAR(DATE('Paramètres'!$B$5,1,1)+1)='Paramètres'!$B$5,DATE('Paramètres'!$B$5,1,1)+1,"")</f>
        <v>46389</v>
      </c>
      <c r="B6" s="19">
        <f>A6</f>
        <v>46389</v>
      </c>
      <c r="C6" s="20" t="str">
        <f>IF(A6="","",IF(COUNTIF('Jours fériés'!$A$5:$A$88,A6)&gt;0,"Jour férié",IF(WEEKDAY(A6,2)&gt;5,"Week-end","Jour ouvré")))</f>
        <v>Week-end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IF(C6="Jour ouvré",'Paramètres'!$B$6,0)</f>
        <v>0</v>
      </c>
      <c r="J6" s="22">
        <f>H6+IF(OR(G6="Congés payés",G6="Arrêt maladie",G6="Rendez-vous médical",G6="Récupération",G6="Déplacement professionnel"),I6,IF(G6="Demi-journée de congé",I6/2,0))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IF(YEAR(DATE('Paramètres'!$B$5,1,1)+2)='Paramètres'!$B$5,DATE('Paramètres'!$B$5,1,1)+2,"")</f>
        <v>46390</v>
      </c>
      <c r="B7" s="19">
        <f>A7</f>
        <v>46390</v>
      </c>
      <c r="C7" s="20" t="str">
        <f>IF(A7="","",IF(COUNTIF('Jours fériés'!$A$5:$A$88,A7)&gt;0,"Jour férié",IF(WEEKDAY(A7,2)&gt;5,"Week-end","Jour ouvré")))</f>
        <v>Week-end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IF(C7="Jour ouvré",'Paramètres'!$B$6,0)</f>
        <v>0</v>
      </c>
      <c r="J7" s="22">
        <f>H7+IF(OR(G7="Congés payés",G7="Arrêt maladie",G7="Rendez-vous médical",G7="Récupération",G7="Déplacement professionnel"),I7,IF(G7="Demi-journée de congé",I7/2,0))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IF(YEAR(DATE('Paramètres'!$B$5,1,1)+3)='Paramètres'!$B$5,DATE('Paramètres'!$B$5,1,1)+3,"")</f>
        <v>46391</v>
      </c>
      <c r="B8" s="19">
        <f>A8</f>
        <v>46391</v>
      </c>
      <c r="C8" s="20" t="str">
        <f>IF(A8="","",IF(COUNTIF('Jours fériés'!$A$5:$A$88,A8)&gt;0,"Jour férié",IF(WEEKDAY(A8,2)&gt;5,"Week-end","Jour ouvré")))</f>
        <v>Jour ouvré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IF(C8="Jour ouvré",'Paramètres'!$B$6,0)</f>
        <v>8</v>
      </c>
      <c r="J8" s="22">
        <f>H8+IF(OR(G8="Congés payés",G8="Arrêt maladie",G8="Rendez-vous médical",G8="Récupération",G8="Déplacement professionnel"),I8,IF(G8="Demi-journée de congé",I8/2,0))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IF(YEAR(DATE('Paramètres'!$B$5,1,1)+4)='Paramètres'!$B$5,DATE('Paramètres'!$B$5,1,1)+4,"")</f>
        <v>46392</v>
      </c>
      <c r="B9" s="19">
        <f>A9</f>
        <v>46392</v>
      </c>
      <c r="C9" s="20" t="str">
        <f>IF(A9="","",IF(COUNTIF('Jours fériés'!$A$5:$A$88,A9)&gt;0,"Jour férié",IF(WEEKDAY(A9,2)&gt;5,"Week-end","Jour ouvré")))</f>
        <v>Jour ouvré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IF(C9="Jour ouvré",'Paramètres'!$B$6,0)</f>
        <v>8</v>
      </c>
      <c r="J9" s="22">
        <f>H9+IF(OR(G9="Congés payés",G9="Arrêt maladie",G9="Rendez-vous médical",G9="Récupération",G9="Déplacement professionnel"),I9,IF(G9="Demi-journée de congé",I9/2,0))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IF(YEAR(DATE('Paramètres'!$B$5,1,1)+5)='Paramètres'!$B$5,DATE('Paramètres'!$B$5,1,1)+5,"")</f>
        <v>46393</v>
      </c>
      <c r="B10" s="19">
        <f>A10</f>
        <v>46393</v>
      </c>
      <c r="C10" s="20" t="str">
        <f>IF(A10="","",IF(COUNTIF('Jours fériés'!$A$5:$A$88,A10)&gt;0,"Jour férié",IF(WEEKDAY(A10,2)&gt;5,"Week-end","Jour ouvré")))</f>
        <v>Jour ouvré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IF(C10="Jour ouvré",'Paramètres'!$B$6,0)</f>
        <v>8</v>
      </c>
      <c r="J10" s="22">
        <f>H10+IF(OR(G10="Congés payés",G10="Arrêt maladie",G10="Rendez-vous médical",G10="Récupération",G10="Déplacement professionnel"),I10,IF(G10="Demi-journée de congé",I10/2,0))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IF(YEAR(DATE('Paramètres'!$B$5,1,1)+6)='Paramètres'!$B$5,DATE('Paramètres'!$B$5,1,1)+6,"")</f>
        <v>46394</v>
      </c>
      <c r="B11" s="19">
        <f>A11</f>
        <v>46394</v>
      </c>
      <c r="C11" s="20" t="str">
        <f>IF(A11="","",IF(COUNTIF('Jours fériés'!$A$5:$A$88,A11)&gt;0,"Jour férié",IF(WEEKDAY(A11,2)&gt;5,"Week-end","Jour ouvré")))</f>
        <v>Jour ouvré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IF(C11="Jour ouvré",'Paramètres'!$B$6,0)</f>
        <v>8</v>
      </c>
      <c r="J11" s="22">
        <f>H11+IF(OR(G11="Congés payés",G11="Arrêt maladie",G11="Rendez-vous médical",G11="Récupération",G11="Déplacement professionnel"),I11,IF(G11="Demi-journée de congé",I11/2,0))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IF(YEAR(DATE('Paramètres'!$B$5,1,1)+7)='Paramètres'!$B$5,DATE('Paramètres'!$B$5,1,1)+7,"")</f>
        <v>46395</v>
      </c>
      <c r="B12" s="19">
        <f>A12</f>
        <v>46395</v>
      </c>
      <c r="C12" s="20" t="str">
        <f>IF(A12="","",IF(COUNTIF('Jours fériés'!$A$5:$A$88,A12)&gt;0,"Jour férié",IF(WEEKDAY(A12,2)&gt;5,"Week-end","Jour ouvré")))</f>
        <v>Jour ouvré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IF(C12="Jour ouvré",'Paramètres'!$B$6,0)</f>
        <v>8</v>
      </c>
      <c r="J12" s="22">
        <f>H12+IF(OR(G12="Congés payés",G12="Arrêt maladie",G12="Rendez-vous médical",G12="Récupération",G12="Déplacement professionnel"),I12,IF(G12="Demi-journée de congé",I12/2,0))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IF(YEAR(DATE('Paramètres'!$B$5,1,1)+8)='Paramètres'!$B$5,DATE('Paramètres'!$B$5,1,1)+8,"")</f>
        <v>46396</v>
      </c>
      <c r="B13" s="19">
        <f>A13</f>
        <v>46396</v>
      </c>
      <c r="C13" s="20" t="str">
        <f>IF(A13="","",IF(COUNTIF('Jours fériés'!$A$5:$A$88,A13)&gt;0,"Jour férié",IF(WEEKDAY(A13,2)&gt;5,"Week-end","Jour ouvré")))</f>
        <v>Week-end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IF(C13="Jour ouvré",'Paramètres'!$B$6,0)</f>
        <v>0</v>
      </c>
      <c r="J13" s="22">
        <f>H13+IF(OR(G13="Congés payés",G13="Arrêt maladie",G13="Rendez-vous médical",G13="Récupération",G13="Déplacement professionnel"),I13,IF(G13="Demi-journée de congé",I13/2,0))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IF(YEAR(DATE('Paramètres'!$B$5,1,1)+9)='Paramètres'!$B$5,DATE('Paramètres'!$B$5,1,1)+9,"")</f>
        <v>46397</v>
      </c>
      <c r="B14" s="19">
        <f>A14</f>
        <v>46397</v>
      </c>
      <c r="C14" s="20" t="str">
        <f>IF(A14="","",IF(COUNTIF('Jours fériés'!$A$5:$A$88,A14)&gt;0,"Jour férié",IF(WEEKDAY(A14,2)&gt;5,"Week-end","Jour ouvré")))</f>
        <v>Week-end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IF(C14="Jour ouvré",'Paramètres'!$B$6,0)</f>
        <v>0</v>
      </c>
      <c r="J14" s="22">
        <f>H14+IF(OR(G14="Congés payés",G14="Arrêt maladie",G14="Rendez-vous médical",G14="Récupération",G14="Déplacement professionnel"),I14,IF(G14="Demi-journée de congé",I14/2,0))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IF(YEAR(DATE('Paramètres'!$B$5,1,1)+10)='Paramètres'!$B$5,DATE('Paramètres'!$B$5,1,1)+10,"")</f>
        <v>46398</v>
      </c>
      <c r="B15" s="19">
        <f>A15</f>
        <v>46398</v>
      </c>
      <c r="C15" s="20" t="str">
        <f>IF(A15="","",IF(COUNTIF('Jours fériés'!$A$5:$A$88,A15)&gt;0,"Jour férié",IF(WEEKDAY(A15,2)&gt;5,"Week-end","Jour ouvré")))</f>
        <v>Jour ouvré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IF(C15="Jour ouvré",'Paramètres'!$B$6,0)</f>
        <v>8</v>
      </c>
      <c r="J15" s="22">
        <f>H15+IF(OR(G15="Congés payés",G15="Arrêt maladie",G15="Rendez-vous médical",G15="Récupération",G15="Déplacement professionnel"),I15,IF(G15="Demi-journée de congé",I15/2,0))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IF(YEAR(DATE('Paramètres'!$B$5,1,1)+11)='Paramètres'!$B$5,DATE('Paramètres'!$B$5,1,1)+11,"")</f>
        <v>46399</v>
      </c>
      <c r="B16" s="19">
        <f>A16</f>
        <v>46399</v>
      </c>
      <c r="C16" s="20" t="str">
        <f>IF(A16="","",IF(COUNTIF('Jours fériés'!$A$5:$A$88,A16)&gt;0,"Jour férié",IF(WEEKDAY(A16,2)&gt;5,"Week-end","Jour ouvré")))</f>
        <v>Jour ouvré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IF(C16="Jour ouvré",'Paramètres'!$B$6,0)</f>
        <v>8</v>
      </c>
      <c r="J16" s="22">
        <f>H16+IF(OR(G16="Congés payés",G16="Arrêt maladie",G16="Rendez-vous médical",G16="Récupération",G16="Déplacement professionnel"),I16,IF(G16="Demi-journée de congé",I16/2,0))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IF(YEAR(DATE('Paramètres'!$B$5,1,1)+12)='Paramètres'!$B$5,DATE('Paramètres'!$B$5,1,1)+12,"")</f>
        <v>46400</v>
      </c>
      <c r="B17" s="19">
        <f>A17</f>
        <v>46400</v>
      </c>
      <c r="C17" s="20" t="str">
        <f>IF(A17="","",IF(COUNTIF('Jours fériés'!$A$5:$A$88,A17)&gt;0,"Jour férié",IF(WEEKDAY(A17,2)&gt;5,"Week-end","Jour ouvré")))</f>
        <v>Jour ouvré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IF(C17="Jour ouvré",'Paramètres'!$B$6,0)</f>
        <v>8</v>
      </c>
      <c r="J17" s="22">
        <f>H17+IF(OR(G17="Congés payés",G17="Arrêt maladie",G17="Rendez-vous médical",G17="Récupération",G17="Déplacement professionnel"),I17,IF(G17="Demi-journée de congé",I17/2,0))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IF(YEAR(DATE('Paramètres'!$B$5,1,1)+13)='Paramètres'!$B$5,DATE('Paramètres'!$B$5,1,1)+13,"")</f>
        <v>46401</v>
      </c>
      <c r="B18" s="19">
        <f>A18</f>
        <v>46401</v>
      </c>
      <c r="C18" s="20" t="str">
        <f>IF(A18="","",IF(COUNTIF('Jours fériés'!$A$5:$A$88,A18)&gt;0,"Jour férié",IF(WEEKDAY(A18,2)&gt;5,"Week-end","Jour ouvré")))</f>
        <v>Jour ouvré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IF(C18="Jour ouvré",'Paramètres'!$B$6,0)</f>
        <v>8</v>
      </c>
      <c r="J18" s="22">
        <f>H18+IF(OR(G18="Congés payés",G18="Arrêt maladie",G18="Rendez-vous médical",G18="Récupération",G18="Déplacement professionnel"),I18,IF(G18="Demi-journée de congé",I18/2,0))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IF(YEAR(DATE('Paramètres'!$B$5,1,1)+14)='Paramètres'!$B$5,DATE('Paramètres'!$B$5,1,1)+14,"")</f>
        <v>46402</v>
      </c>
      <c r="B19" s="19">
        <f>A19</f>
        <v>46402</v>
      </c>
      <c r="C19" s="20" t="str">
        <f>IF(A19="","",IF(COUNTIF('Jours fériés'!$A$5:$A$88,A19)&gt;0,"Jour férié",IF(WEEKDAY(A19,2)&gt;5,"Week-end","Jour ouvré")))</f>
        <v>Jour ouvré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IF(C19="Jour ouvré",'Paramètres'!$B$6,0)</f>
        <v>8</v>
      </c>
      <c r="J19" s="22">
        <f>H19+IF(OR(G19="Congés payés",G19="Arrêt maladie",G19="Rendez-vous médical",G19="Récupération",G19="Déplacement professionnel"),I19,IF(G19="Demi-journée de congé",I19/2,0))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IF(YEAR(DATE('Paramètres'!$B$5,1,1)+15)='Paramètres'!$B$5,DATE('Paramètres'!$B$5,1,1)+15,"")</f>
        <v>46403</v>
      </c>
      <c r="B20" s="19">
        <f>A20</f>
        <v>46403</v>
      </c>
      <c r="C20" s="20" t="str">
        <f>IF(A20="","",IF(COUNTIF('Jours fériés'!$A$5:$A$88,A20)&gt;0,"Jour férié",IF(WEEKDAY(A20,2)&gt;5,"Week-end","Jour ouvré")))</f>
        <v>Week-end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IF(C20="Jour ouvré",'Paramètres'!$B$6,0)</f>
        <v>0</v>
      </c>
      <c r="J20" s="22">
        <f>H20+IF(OR(G20="Congés payés",G20="Arrêt maladie",G20="Rendez-vous médical",G20="Récupération",G20="Déplacement professionnel"),I20,IF(G20="Demi-journée de congé",I20/2,0))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IF(YEAR(DATE('Paramètres'!$B$5,1,1)+16)='Paramètres'!$B$5,DATE('Paramètres'!$B$5,1,1)+16,"")</f>
        <v>46404</v>
      </c>
      <c r="B21" s="19">
        <f>A21</f>
        <v>46404</v>
      </c>
      <c r="C21" s="20" t="str">
        <f>IF(A21="","",IF(COUNTIF('Jours fériés'!$A$5:$A$88,A21)&gt;0,"Jour férié",IF(WEEKDAY(A21,2)&gt;5,"Week-end","Jour ouvré")))</f>
        <v>Week-end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IF(C21="Jour ouvré",'Paramètres'!$B$6,0)</f>
        <v>0</v>
      </c>
      <c r="J21" s="22">
        <f>H21+IF(OR(G21="Congés payés",G21="Arrêt maladie",G21="Rendez-vous médical",G21="Récupération",G21="Déplacement professionnel"),I21,IF(G21="Demi-journée de congé",I21/2,0))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IF(YEAR(DATE('Paramètres'!$B$5,1,1)+17)='Paramètres'!$B$5,DATE('Paramètres'!$B$5,1,1)+17,"")</f>
        <v>46405</v>
      </c>
      <c r="B22" s="19">
        <f>A22</f>
        <v>46405</v>
      </c>
      <c r="C22" s="20" t="str">
        <f>IF(A22="","",IF(COUNTIF('Jours fériés'!$A$5:$A$88,A22)&gt;0,"Jour férié",IF(WEEKDAY(A22,2)&gt;5,"Week-end","Jour ouvré")))</f>
        <v>Jour ouvré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IF(C22="Jour ouvré",'Paramètres'!$B$6,0)</f>
        <v>8</v>
      </c>
      <c r="J22" s="22">
        <f>H22+IF(OR(G22="Congés payés",G22="Arrêt maladie",G22="Rendez-vous médical",G22="Récupération",G22="Déplacement professionnel"),I22,IF(G22="Demi-journée de congé",I22/2,0))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IF(YEAR(DATE('Paramètres'!$B$5,1,1)+18)='Paramètres'!$B$5,DATE('Paramètres'!$B$5,1,1)+18,"")</f>
        <v>46406</v>
      </c>
      <c r="B23" s="19">
        <f>A23</f>
        <v>46406</v>
      </c>
      <c r="C23" s="20" t="str">
        <f>IF(A23="","",IF(COUNTIF('Jours fériés'!$A$5:$A$88,A23)&gt;0,"Jour férié",IF(WEEKDAY(A23,2)&gt;5,"Week-end","Jour ouvré")))</f>
        <v>Jour ouvré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IF(C23="Jour ouvré",'Paramètres'!$B$6,0)</f>
        <v>8</v>
      </c>
      <c r="J23" s="22">
        <f>H23+IF(OR(G23="Congés payés",G23="Arrêt maladie",G23="Rendez-vous médical",G23="Récupération",G23="Déplacement professionnel"),I23,IF(G23="Demi-journée de congé",I23/2,0))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IF(YEAR(DATE('Paramètres'!$B$5,1,1)+19)='Paramètres'!$B$5,DATE('Paramètres'!$B$5,1,1)+19,"")</f>
        <v>46407</v>
      </c>
      <c r="B24" s="19">
        <f>A24</f>
        <v>46407</v>
      </c>
      <c r="C24" s="20" t="str">
        <f>IF(A24="","",IF(COUNTIF('Jours fériés'!$A$5:$A$88,A24)&gt;0,"Jour férié",IF(WEEKDAY(A24,2)&gt;5,"Week-end","Jour ouvré")))</f>
        <v>Jour ouvré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IF(C24="Jour ouvré",'Paramètres'!$B$6,0)</f>
        <v>8</v>
      </c>
      <c r="J24" s="22">
        <f>H24+IF(OR(G24="Congés payés",G24="Arrêt maladie",G24="Rendez-vous médical",G24="Récupération",G24="Déplacement professionnel"),I24,IF(G24="Demi-journée de congé",I24/2,0))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IF(YEAR(DATE('Paramètres'!$B$5,1,1)+20)='Paramètres'!$B$5,DATE('Paramètres'!$B$5,1,1)+20,"")</f>
        <v>46408</v>
      </c>
      <c r="B25" s="19">
        <f>A25</f>
        <v>46408</v>
      </c>
      <c r="C25" s="20" t="str">
        <f>IF(A25="","",IF(COUNTIF('Jours fériés'!$A$5:$A$88,A25)&gt;0,"Jour férié",IF(WEEKDAY(A25,2)&gt;5,"Week-end","Jour ouvré")))</f>
        <v>Jour ouvré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IF(C25="Jour ouvré",'Paramètres'!$B$6,0)</f>
        <v>8</v>
      </c>
      <c r="J25" s="22">
        <f>H25+IF(OR(G25="Congés payés",G25="Arrêt maladie",G25="Rendez-vous médical",G25="Récupération",G25="Déplacement professionnel"),I25,IF(G25="Demi-journée de congé",I25/2,0))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IF(YEAR(DATE('Paramètres'!$B$5,1,1)+21)='Paramètres'!$B$5,DATE('Paramètres'!$B$5,1,1)+21,"")</f>
        <v>46409</v>
      </c>
      <c r="B26" s="19">
        <f>A26</f>
        <v>46409</v>
      </c>
      <c r="C26" s="20" t="str">
        <f>IF(A26="","",IF(COUNTIF('Jours fériés'!$A$5:$A$88,A26)&gt;0,"Jour férié",IF(WEEKDAY(A26,2)&gt;5,"Week-end","Jour ouvré")))</f>
        <v>Jour ouvré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IF(C26="Jour ouvré",'Paramètres'!$B$6,0)</f>
        <v>8</v>
      </c>
      <c r="J26" s="22">
        <f>H26+IF(OR(G26="Congés payés",G26="Arrêt maladie",G26="Rendez-vous médical",G26="Récupération",G26="Déplacement professionnel"),I26,IF(G26="Demi-journée de congé",I26/2,0))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IF(YEAR(DATE('Paramètres'!$B$5,1,1)+22)='Paramètres'!$B$5,DATE('Paramètres'!$B$5,1,1)+22,"")</f>
        <v>46410</v>
      </c>
      <c r="B27" s="19">
        <f>A27</f>
        <v>46410</v>
      </c>
      <c r="C27" s="20" t="str">
        <f>IF(A27="","",IF(COUNTIF('Jours fériés'!$A$5:$A$88,A27)&gt;0,"Jour férié",IF(WEEKDAY(A27,2)&gt;5,"Week-end","Jour ouvré")))</f>
        <v>Week-end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IF(C27="Jour ouvré",'Paramètres'!$B$6,0)</f>
        <v>0</v>
      </c>
      <c r="J27" s="22">
        <f>H27+IF(OR(G27="Congés payés",G27="Arrêt maladie",G27="Rendez-vous médical",G27="Récupération",G27="Déplacement professionnel"),I27,IF(G27="Demi-journée de congé",I27/2,0))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IF(YEAR(DATE('Paramètres'!$B$5,1,1)+23)='Paramètres'!$B$5,DATE('Paramètres'!$B$5,1,1)+23,"")</f>
        <v>46411</v>
      </c>
      <c r="B28" s="19">
        <f>A28</f>
        <v>46411</v>
      </c>
      <c r="C28" s="20" t="str">
        <f>IF(A28="","",IF(COUNTIF('Jours fériés'!$A$5:$A$88,A28)&gt;0,"Jour férié",IF(WEEKDAY(A28,2)&gt;5,"Week-end","Jour ouvré")))</f>
        <v>Week-end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IF(C28="Jour ouvré",'Paramètres'!$B$6,0)</f>
        <v>0</v>
      </c>
      <c r="J28" s="22">
        <f>H28+IF(OR(G28="Congés payés",G28="Arrêt maladie",G28="Rendez-vous médical",G28="Récupération",G28="Déplacement professionnel"),I28,IF(G28="Demi-journée de congé",I28/2,0))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IF(YEAR(DATE('Paramètres'!$B$5,1,1)+24)='Paramètres'!$B$5,DATE('Paramètres'!$B$5,1,1)+24,"")</f>
        <v>46412</v>
      </c>
      <c r="B29" s="19">
        <f>A29</f>
        <v>46412</v>
      </c>
      <c r="C29" s="20" t="str">
        <f>IF(A29="","",IF(COUNTIF('Jours fériés'!$A$5:$A$88,A29)&gt;0,"Jour férié",IF(WEEKDAY(A29,2)&gt;5,"Week-end","Jour ouvré")))</f>
        <v>Jour ouvré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IF(C29="Jour ouvré",'Paramètres'!$B$6,0)</f>
        <v>8</v>
      </c>
      <c r="J29" s="22">
        <f>H29+IF(OR(G29="Congés payés",G29="Arrêt maladie",G29="Rendez-vous médical",G29="Récupération",G29="Déplacement professionnel"),I29,IF(G29="Demi-journée de congé",I29/2,0))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IF(YEAR(DATE('Paramètres'!$B$5,1,1)+25)='Paramètres'!$B$5,DATE('Paramètres'!$B$5,1,1)+25,"")</f>
        <v>46413</v>
      </c>
      <c r="B30" s="19">
        <f>A30</f>
        <v>46413</v>
      </c>
      <c r="C30" s="20" t="str">
        <f>IF(A30="","",IF(COUNTIF('Jours fériés'!$A$5:$A$88,A30)&gt;0,"Jour férié",IF(WEEKDAY(A30,2)&gt;5,"Week-end","Jour ouvré")))</f>
        <v>Jour ouvré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IF(C30="Jour ouvré",'Paramètres'!$B$6,0)</f>
        <v>8</v>
      </c>
      <c r="J30" s="22">
        <f>H30+IF(OR(G30="Congés payés",G30="Arrêt maladie",G30="Rendez-vous médical",G30="Récupération",G30="Déplacement professionnel"),I30,IF(G30="Demi-journée de congé",I30/2,0))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IF(YEAR(DATE('Paramètres'!$B$5,1,1)+26)='Paramètres'!$B$5,DATE('Paramètres'!$B$5,1,1)+26,"")</f>
        <v>46414</v>
      </c>
      <c r="B31" s="19">
        <f>A31</f>
        <v>46414</v>
      </c>
      <c r="C31" s="20" t="str">
        <f>IF(A31="","",IF(COUNTIF('Jours fériés'!$A$5:$A$88,A31)&gt;0,"Jour férié",IF(WEEKDAY(A31,2)&gt;5,"Week-end","Jour ouvré")))</f>
        <v>Jour ouvré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IF(C31="Jour ouvré",'Paramètres'!$B$6,0)</f>
        <v>8</v>
      </c>
      <c r="J31" s="22">
        <f>H31+IF(OR(G31="Congés payés",G31="Arrêt maladie",G31="Rendez-vous médical",G31="Récupération",G31="Déplacement professionnel"),I31,IF(G31="Demi-journée de congé",I31/2,0))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IF(YEAR(DATE('Paramètres'!$B$5,1,1)+27)='Paramètres'!$B$5,DATE('Paramètres'!$B$5,1,1)+27,"")</f>
        <v>46415</v>
      </c>
      <c r="B32" s="19">
        <f>A32</f>
        <v>46415</v>
      </c>
      <c r="C32" s="20" t="str">
        <f>IF(A32="","",IF(COUNTIF('Jours fériés'!$A$5:$A$88,A32)&gt;0,"Jour férié",IF(WEEKDAY(A32,2)&gt;5,"Week-end","Jour ouvré")))</f>
        <v>Jour ouvré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IF(C32="Jour ouvré",'Paramètres'!$B$6,0)</f>
        <v>8</v>
      </c>
      <c r="J32" s="22">
        <f>H32+IF(OR(G32="Congés payés",G32="Arrêt maladie",G32="Rendez-vous médical",G32="Récupération",G32="Déplacement professionnel"),I32,IF(G32="Demi-journée de congé",I32/2,0))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IF(YEAR(DATE('Paramètres'!$B$5,1,1)+28)='Paramètres'!$B$5,DATE('Paramètres'!$B$5,1,1)+28,"")</f>
        <v>46416</v>
      </c>
      <c r="B33" s="19">
        <f>A33</f>
        <v>46416</v>
      </c>
      <c r="C33" s="20" t="str">
        <f>IF(A33="","",IF(COUNTIF('Jours fériés'!$A$5:$A$88,A33)&gt;0,"Jour férié",IF(WEEKDAY(A33,2)&gt;5,"Week-end","Jour ouvré")))</f>
        <v>Jour ouvré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IF(C33="Jour ouvré",'Paramètres'!$B$6,0)</f>
        <v>8</v>
      </c>
      <c r="J33" s="22">
        <f>H33+IF(OR(G33="Congés payés",G33="Arrêt maladie",G33="Rendez-vous médical",G33="Récupération",G33="Déplacement professionnel"),I33,IF(G33="Demi-journée de congé",I33/2,0))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IF(YEAR(DATE('Paramètres'!$B$5,1,1)+29)='Paramètres'!$B$5,DATE('Paramètres'!$B$5,1,1)+29,"")</f>
        <v>46417</v>
      </c>
      <c r="B34" s="19">
        <f>A34</f>
        <v>46417</v>
      </c>
      <c r="C34" s="20" t="str">
        <f>IF(A34="","",IF(COUNTIF('Jours fériés'!$A$5:$A$88,A34)&gt;0,"Jour férié",IF(WEEKDAY(A34,2)&gt;5,"Week-end","Jour ouvré")))</f>
        <v>Week-end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IF(C34="Jour ouvré",'Paramètres'!$B$6,0)</f>
        <v>0</v>
      </c>
      <c r="J34" s="22">
        <f>H34+IF(OR(G34="Congés payés",G34="Arrêt maladie",G34="Rendez-vous médical",G34="Récupération",G34="Déplacement professionnel"),I34,IF(G34="Demi-journée de congé",I34/2,0))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IF(YEAR(DATE('Paramètres'!$B$5,1,1)+30)='Paramètres'!$B$5,DATE('Paramètres'!$B$5,1,1)+30,"")</f>
        <v>46418</v>
      </c>
      <c r="B35" s="19">
        <f>A35</f>
        <v>46418</v>
      </c>
      <c r="C35" s="20" t="str">
        <f>IF(A35="","",IF(COUNTIF('Jours fériés'!$A$5:$A$88,A35)&gt;0,"Jour férié",IF(WEEKDAY(A35,2)&gt;5,"Week-end","Jour ouvré")))</f>
        <v>Week-end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IF(C35="Jour ouvré",'Paramètres'!$B$6,0)</f>
        <v>0</v>
      </c>
      <c r="J35" s="22">
        <f>H35+IF(OR(G35="Congés payés",G35="Arrêt maladie",G35="Rendez-vous médical",G35="Récupération",G35="Déplacement professionnel"),I35,IF(G35="Demi-journée de congé",I35/2,0))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IF(YEAR(DATE('Paramètres'!$B$5,1,1)+31)='Paramètres'!$B$5,DATE('Paramètres'!$B$5,1,1)+31,"")</f>
        <v>46419</v>
      </c>
      <c r="B36" s="19">
        <f>A36</f>
        <v>46419</v>
      </c>
      <c r="C36" s="20" t="str">
        <f>IF(A36="","",IF(COUNTIF('Jours fériés'!$A$5:$A$88,A36)&gt;0,"Jour férié",IF(WEEKDAY(A36,2)&gt;5,"Week-end","Jour ouvré")))</f>
        <v>Jour ouvré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IF(C36="Jour ouvré",'Paramètres'!$B$6,0)</f>
        <v>8</v>
      </c>
      <c r="J36" s="22">
        <f>H36+IF(OR(G36="Congés payés",G36="Arrêt maladie",G36="Rendez-vous médical",G36="Récupération",G36="Déplacement professionnel"),I36,IF(G36="Demi-journée de congé",I36/2,0))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IF(YEAR(DATE('Paramètres'!$B$5,1,1)+32)='Paramètres'!$B$5,DATE('Paramètres'!$B$5,1,1)+32,"")</f>
        <v>46420</v>
      </c>
      <c r="B37" s="19">
        <f>A37</f>
        <v>46420</v>
      </c>
      <c r="C37" s="20" t="str">
        <f>IF(A37="","",IF(COUNTIF('Jours fériés'!$A$5:$A$88,A37)&gt;0,"Jour férié",IF(WEEKDAY(A37,2)&gt;5,"Week-end","Jour ouvré")))</f>
        <v>Jour ouvré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IF(C37="Jour ouvré",'Paramètres'!$B$6,0)</f>
        <v>8</v>
      </c>
      <c r="J37" s="22">
        <f>H37+IF(OR(G37="Congés payés",G37="Arrêt maladie",G37="Rendez-vous médical",G37="Récupération",G37="Déplacement professionnel"),I37,IF(G37="Demi-journée de congé",I37/2,0))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IF(YEAR(DATE('Paramètres'!$B$5,1,1)+33)='Paramètres'!$B$5,DATE('Paramètres'!$B$5,1,1)+33,"")</f>
        <v>46421</v>
      </c>
      <c r="B38" s="19">
        <f>A38</f>
        <v>46421</v>
      </c>
      <c r="C38" s="20" t="str">
        <f>IF(A38="","",IF(COUNTIF('Jours fériés'!$A$5:$A$88,A38)&gt;0,"Jour férié",IF(WEEKDAY(A38,2)&gt;5,"Week-end","Jour ouvré")))</f>
        <v>Jour ouvré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IF(C38="Jour ouvré",'Paramètres'!$B$6,0)</f>
        <v>8</v>
      </c>
      <c r="J38" s="22">
        <f>H38+IF(OR(G38="Congés payés",G38="Arrêt maladie",G38="Rendez-vous médical",G38="Récupération",G38="Déplacement professionnel"),I38,IF(G38="Demi-journée de congé",I38/2,0))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IF(YEAR(DATE('Paramètres'!$B$5,1,1)+34)='Paramètres'!$B$5,DATE('Paramètres'!$B$5,1,1)+34,"")</f>
        <v>46422</v>
      </c>
      <c r="B39" s="19">
        <f>A39</f>
        <v>46422</v>
      </c>
      <c r="C39" s="20" t="str">
        <f>IF(A39="","",IF(COUNTIF('Jours fériés'!$A$5:$A$88,A39)&gt;0,"Jour férié",IF(WEEKDAY(A39,2)&gt;5,"Week-end","Jour ouvré")))</f>
        <v>Jour ouvré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IF(C39="Jour ouvré",'Paramètres'!$B$6,0)</f>
        <v>8</v>
      </c>
      <c r="J39" s="22">
        <f>H39+IF(OR(G39="Congés payés",G39="Arrêt maladie",G39="Rendez-vous médical",G39="Récupération",G39="Déplacement professionnel"),I39,IF(G39="Demi-journée de congé",I39/2,0))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IF(YEAR(DATE('Paramètres'!$B$5,1,1)+35)='Paramètres'!$B$5,DATE('Paramètres'!$B$5,1,1)+35,"")</f>
        <v>46423</v>
      </c>
      <c r="B40" s="19">
        <f>A40</f>
        <v>46423</v>
      </c>
      <c r="C40" s="20" t="str">
        <f>IF(A40="","",IF(COUNTIF('Jours fériés'!$A$5:$A$88,A40)&gt;0,"Jour férié",IF(WEEKDAY(A40,2)&gt;5,"Week-end","Jour ouvré")))</f>
        <v>Jour ouvré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IF(C40="Jour ouvré",'Paramètres'!$B$6,0)</f>
        <v>8</v>
      </c>
      <c r="J40" s="22">
        <f>H40+IF(OR(G40="Congés payés",G40="Arrêt maladie",G40="Rendez-vous médical",G40="Récupération",G40="Déplacement professionnel"),I40,IF(G40="Demi-journée de congé",I40/2,0))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IF(YEAR(DATE('Paramètres'!$B$5,1,1)+36)='Paramètres'!$B$5,DATE('Paramètres'!$B$5,1,1)+36,"")</f>
        <v>46424</v>
      </c>
      <c r="B41" s="19">
        <f>A41</f>
        <v>46424</v>
      </c>
      <c r="C41" s="20" t="str">
        <f>IF(A41="","",IF(COUNTIF('Jours fériés'!$A$5:$A$88,A41)&gt;0,"Jour férié",IF(WEEKDAY(A41,2)&gt;5,"Week-end","Jour ouvré")))</f>
        <v>Week-end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IF(C41="Jour ouvré",'Paramètres'!$B$6,0)</f>
        <v>0</v>
      </c>
      <c r="J41" s="22">
        <f>H41+IF(OR(G41="Congés payés",G41="Arrêt maladie",G41="Rendez-vous médical",G41="Récupération",G41="Déplacement professionnel"),I41,IF(G41="Demi-journée de congé",I41/2,0))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IF(YEAR(DATE('Paramètres'!$B$5,1,1)+37)='Paramètres'!$B$5,DATE('Paramètres'!$B$5,1,1)+37,"")</f>
        <v>46425</v>
      </c>
      <c r="B42" s="19">
        <f>A42</f>
        <v>46425</v>
      </c>
      <c r="C42" s="20" t="str">
        <f>IF(A42="","",IF(COUNTIF('Jours fériés'!$A$5:$A$88,A42)&gt;0,"Jour férié",IF(WEEKDAY(A42,2)&gt;5,"Week-end","Jour ouvré")))</f>
        <v>Week-end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IF(C42="Jour ouvré",'Paramètres'!$B$6,0)</f>
        <v>0</v>
      </c>
      <c r="J42" s="22">
        <f>H42+IF(OR(G42="Congés payés",G42="Arrêt maladie",G42="Rendez-vous médical",G42="Récupération",G42="Déplacement professionnel"),I42,IF(G42="Demi-journée de congé",I42/2,0))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IF(YEAR(DATE('Paramètres'!$B$5,1,1)+38)='Paramètres'!$B$5,DATE('Paramètres'!$B$5,1,1)+38,"")</f>
        <v>46426</v>
      </c>
      <c r="B43" s="19">
        <f>A43</f>
        <v>46426</v>
      </c>
      <c r="C43" s="20" t="str">
        <f>IF(A43="","",IF(COUNTIF('Jours fériés'!$A$5:$A$88,A43)&gt;0,"Jour férié",IF(WEEKDAY(A43,2)&gt;5,"Week-end","Jour ouvré")))</f>
        <v>Jour ouvré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IF(C43="Jour ouvré",'Paramètres'!$B$6,0)</f>
        <v>8</v>
      </c>
      <c r="J43" s="22">
        <f>H43+IF(OR(G43="Congés payés",G43="Arrêt maladie",G43="Rendez-vous médical",G43="Récupération",G43="Déplacement professionnel"),I43,IF(G43="Demi-journée de congé",I43/2,0))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IF(YEAR(DATE('Paramètres'!$B$5,1,1)+39)='Paramètres'!$B$5,DATE('Paramètres'!$B$5,1,1)+39,"")</f>
        <v>46427</v>
      </c>
      <c r="B44" s="19">
        <f>A44</f>
        <v>46427</v>
      </c>
      <c r="C44" s="20" t="str">
        <f>IF(A44="","",IF(COUNTIF('Jours fériés'!$A$5:$A$88,A44)&gt;0,"Jour férié",IF(WEEKDAY(A44,2)&gt;5,"Week-end","Jour ouvré")))</f>
        <v>Jour ouvré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IF(C44="Jour ouvré",'Paramètres'!$B$6,0)</f>
        <v>8</v>
      </c>
      <c r="J44" s="22">
        <f>H44+IF(OR(G44="Congés payés",G44="Arrêt maladie",G44="Rendez-vous médical",G44="Récupération",G44="Déplacement professionnel"),I44,IF(G44="Demi-journée de congé",I44/2,0))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IF(YEAR(DATE('Paramètres'!$B$5,1,1)+40)='Paramètres'!$B$5,DATE('Paramètres'!$B$5,1,1)+40,"")</f>
        <v>46428</v>
      </c>
      <c r="B45" s="19">
        <f>A45</f>
        <v>46428</v>
      </c>
      <c r="C45" s="20" t="str">
        <f>IF(A45="","",IF(COUNTIF('Jours fériés'!$A$5:$A$88,A45)&gt;0,"Jour férié",IF(WEEKDAY(A45,2)&gt;5,"Week-end","Jour ouvré")))</f>
        <v>Jour ouvré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IF(C45="Jour ouvré",'Paramètres'!$B$6,0)</f>
        <v>8</v>
      </c>
      <c r="J45" s="22">
        <f>H45+IF(OR(G45="Congés payés",G45="Arrêt maladie",G45="Rendez-vous médical",G45="Récupération",G45="Déplacement professionnel"),I45,IF(G45="Demi-journée de congé",I45/2,0))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IF(YEAR(DATE('Paramètres'!$B$5,1,1)+41)='Paramètres'!$B$5,DATE('Paramètres'!$B$5,1,1)+41,"")</f>
        <v>46429</v>
      </c>
      <c r="B46" s="19">
        <f>A46</f>
        <v>46429</v>
      </c>
      <c r="C46" s="20" t="str">
        <f>IF(A46="","",IF(COUNTIF('Jours fériés'!$A$5:$A$88,A46)&gt;0,"Jour férié",IF(WEEKDAY(A46,2)&gt;5,"Week-end","Jour ouvré")))</f>
        <v>Jour ouvré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IF(C46="Jour ouvré",'Paramètres'!$B$6,0)</f>
        <v>8</v>
      </c>
      <c r="J46" s="22">
        <f>H46+IF(OR(G46="Congés payés",G46="Arrêt maladie",G46="Rendez-vous médical",G46="Récupération",G46="Déplacement professionnel"),I46,IF(G46="Demi-journée de congé",I46/2,0))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IF(YEAR(DATE('Paramètres'!$B$5,1,1)+42)='Paramètres'!$B$5,DATE('Paramètres'!$B$5,1,1)+42,"")</f>
        <v>46430</v>
      </c>
      <c r="B47" s="19">
        <f>A47</f>
        <v>46430</v>
      </c>
      <c r="C47" s="20" t="str">
        <f>IF(A47="","",IF(COUNTIF('Jours fériés'!$A$5:$A$88,A47)&gt;0,"Jour férié",IF(WEEKDAY(A47,2)&gt;5,"Week-end","Jour ouvré")))</f>
        <v>Jour ouvré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IF(C47="Jour ouvré",'Paramètres'!$B$6,0)</f>
        <v>8</v>
      </c>
      <c r="J47" s="22">
        <f>H47+IF(OR(G47="Congés payés",G47="Arrêt maladie",G47="Rendez-vous médical",G47="Récupération",G47="Déplacement professionnel"),I47,IF(G47="Demi-journée de congé",I47/2,0))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IF(YEAR(DATE('Paramètres'!$B$5,1,1)+43)='Paramètres'!$B$5,DATE('Paramètres'!$B$5,1,1)+43,"")</f>
        <v>46431</v>
      </c>
      <c r="B48" s="19">
        <f>A48</f>
        <v>46431</v>
      </c>
      <c r="C48" s="20" t="str">
        <f>IF(A48="","",IF(COUNTIF('Jours fériés'!$A$5:$A$88,A48)&gt;0,"Jour férié",IF(WEEKDAY(A48,2)&gt;5,"Week-end","Jour ouvré")))</f>
        <v>Week-end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IF(C48="Jour ouvré",'Paramètres'!$B$6,0)</f>
        <v>0</v>
      </c>
      <c r="J48" s="22">
        <f>H48+IF(OR(G48="Congés payés",G48="Arrêt maladie",G48="Rendez-vous médical",G48="Récupération",G48="Déplacement professionnel"),I48,IF(G48="Demi-journée de congé",I48/2,0))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IF(YEAR(DATE('Paramètres'!$B$5,1,1)+44)='Paramètres'!$B$5,DATE('Paramètres'!$B$5,1,1)+44,"")</f>
        <v>46432</v>
      </c>
      <c r="B49" s="19">
        <f>A49</f>
        <v>46432</v>
      </c>
      <c r="C49" s="20" t="str">
        <f>IF(A49="","",IF(COUNTIF('Jours fériés'!$A$5:$A$88,A49)&gt;0,"Jour férié",IF(WEEKDAY(A49,2)&gt;5,"Week-end","Jour ouvré")))</f>
        <v>Week-end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IF(C49="Jour ouvré",'Paramètres'!$B$6,0)</f>
        <v>0</v>
      </c>
      <c r="J49" s="22">
        <f>H49+IF(OR(G49="Congés payés",G49="Arrêt maladie",G49="Rendez-vous médical",G49="Récupération",G49="Déplacement professionnel"),I49,IF(G49="Demi-journée de congé",I49/2,0))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IF(YEAR(DATE('Paramètres'!$B$5,1,1)+45)='Paramètres'!$B$5,DATE('Paramètres'!$B$5,1,1)+45,"")</f>
        <v>46433</v>
      </c>
      <c r="B50" s="19">
        <f>A50</f>
        <v>46433</v>
      </c>
      <c r="C50" s="20" t="str">
        <f>IF(A50="","",IF(COUNTIF('Jours fériés'!$A$5:$A$88,A50)&gt;0,"Jour férié",IF(WEEKDAY(A50,2)&gt;5,"Week-end","Jour ouvré")))</f>
        <v>Jour ouvré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IF(C50="Jour ouvré",'Paramètres'!$B$6,0)</f>
        <v>8</v>
      </c>
      <c r="J50" s="22">
        <f>H50+IF(OR(G50="Congés payés",G50="Arrêt maladie",G50="Rendez-vous médical",G50="Récupération",G50="Déplacement professionnel"),I50,IF(G50="Demi-journée de congé",I50/2,0))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IF(YEAR(DATE('Paramètres'!$B$5,1,1)+46)='Paramètres'!$B$5,DATE('Paramètres'!$B$5,1,1)+46,"")</f>
        <v>46434</v>
      </c>
      <c r="B51" s="19">
        <f>A51</f>
        <v>46434</v>
      </c>
      <c r="C51" s="20" t="str">
        <f>IF(A51="","",IF(COUNTIF('Jours fériés'!$A$5:$A$88,A51)&gt;0,"Jour férié",IF(WEEKDAY(A51,2)&gt;5,"Week-end","Jour ouvré")))</f>
        <v>Jour ouvré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IF(C51="Jour ouvré",'Paramètres'!$B$6,0)</f>
        <v>8</v>
      </c>
      <c r="J51" s="22">
        <f>H51+IF(OR(G51="Congés payés",G51="Arrêt maladie",G51="Rendez-vous médical",G51="Récupération",G51="Déplacement professionnel"),I51,IF(G51="Demi-journée de congé",I51/2,0))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IF(YEAR(DATE('Paramètres'!$B$5,1,1)+47)='Paramètres'!$B$5,DATE('Paramètres'!$B$5,1,1)+47,"")</f>
        <v>46435</v>
      </c>
      <c r="B52" s="19">
        <f>A52</f>
        <v>46435</v>
      </c>
      <c r="C52" s="20" t="str">
        <f>IF(A52="","",IF(COUNTIF('Jours fériés'!$A$5:$A$88,A52)&gt;0,"Jour férié",IF(WEEKDAY(A52,2)&gt;5,"Week-end","Jour ouvré")))</f>
        <v>Jour ouvré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IF(C52="Jour ouvré",'Paramètres'!$B$6,0)</f>
        <v>8</v>
      </c>
      <c r="J52" s="22">
        <f>H52+IF(OR(G52="Congés payés",G52="Arrêt maladie",G52="Rendez-vous médical",G52="Récupération",G52="Déplacement professionnel"),I52,IF(G52="Demi-journée de congé",I52/2,0))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IF(YEAR(DATE('Paramètres'!$B$5,1,1)+48)='Paramètres'!$B$5,DATE('Paramètres'!$B$5,1,1)+48,"")</f>
        <v>46436</v>
      </c>
      <c r="B53" s="19">
        <f>A53</f>
        <v>46436</v>
      </c>
      <c r="C53" s="20" t="str">
        <f>IF(A53="","",IF(COUNTIF('Jours fériés'!$A$5:$A$88,A53)&gt;0,"Jour férié",IF(WEEKDAY(A53,2)&gt;5,"Week-end","Jour ouvré")))</f>
        <v>Jour ouvré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IF(C53="Jour ouvré",'Paramètres'!$B$6,0)</f>
        <v>8</v>
      </c>
      <c r="J53" s="22">
        <f>H53+IF(OR(G53="Congés payés",G53="Arrêt maladie",G53="Rendez-vous médical",G53="Récupération",G53="Déplacement professionnel"),I53,IF(G53="Demi-journée de congé",I53/2,0))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IF(YEAR(DATE('Paramètres'!$B$5,1,1)+49)='Paramètres'!$B$5,DATE('Paramètres'!$B$5,1,1)+49,"")</f>
        <v>46437</v>
      </c>
      <c r="B54" s="19">
        <f>A54</f>
        <v>46437</v>
      </c>
      <c r="C54" s="20" t="str">
        <f>IF(A54="","",IF(COUNTIF('Jours fériés'!$A$5:$A$88,A54)&gt;0,"Jour férié",IF(WEEKDAY(A54,2)&gt;5,"Week-end","Jour ouvré")))</f>
        <v>Jour ouvré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IF(C54="Jour ouvré",'Paramètres'!$B$6,0)</f>
        <v>8</v>
      </c>
      <c r="J54" s="22">
        <f>H54+IF(OR(G54="Congés payés",G54="Arrêt maladie",G54="Rendez-vous médical",G54="Récupération",G54="Déplacement professionnel"),I54,IF(G54="Demi-journée de congé",I54/2,0))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IF(YEAR(DATE('Paramètres'!$B$5,1,1)+50)='Paramètres'!$B$5,DATE('Paramètres'!$B$5,1,1)+50,"")</f>
        <v>46438</v>
      </c>
      <c r="B55" s="19">
        <f>A55</f>
        <v>46438</v>
      </c>
      <c r="C55" s="20" t="str">
        <f>IF(A55="","",IF(COUNTIF('Jours fériés'!$A$5:$A$88,A55)&gt;0,"Jour férié",IF(WEEKDAY(A55,2)&gt;5,"Week-end","Jour ouvré")))</f>
        <v>Week-end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IF(C55="Jour ouvré",'Paramètres'!$B$6,0)</f>
        <v>0</v>
      </c>
      <c r="J55" s="22">
        <f>H55+IF(OR(G55="Congés payés",G55="Arrêt maladie",G55="Rendez-vous médical",G55="Récupération",G55="Déplacement professionnel"),I55,IF(G55="Demi-journée de congé",I55/2,0))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IF(YEAR(DATE('Paramètres'!$B$5,1,1)+51)='Paramètres'!$B$5,DATE('Paramètres'!$B$5,1,1)+51,"")</f>
        <v>46439</v>
      </c>
      <c r="B56" s="19">
        <f>A56</f>
        <v>46439</v>
      </c>
      <c r="C56" s="20" t="str">
        <f>IF(A56="","",IF(COUNTIF('Jours fériés'!$A$5:$A$88,A56)&gt;0,"Jour férié",IF(WEEKDAY(A56,2)&gt;5,"Week-end","Jour ouvré")))</f>
        <v>Week-end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IF(C56="Jour ouvré",'Paramètres'!$B$6,0)</f>
        <v>0</v>
      </c>
      <c r="J56" s="22">
        <f>H56+IF(OR(G56="Congés payés",G56="Arrêt maladie",G56="Rendez-vous médical",G56="Récupération",G56="Déplacement professionnel"),I56,IF(G56="Demi-journée de congé",I56/2,0))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IF(YEAR(DATE('Paramètres'!$B$5,1,1)+52)='Paramètres'!$B$5,DATE('Paramètres'!$B$5,1,1)+52,"")</f>
        <v>46440</v>
      </c>
      <c r="B57" s="19">
        <f>A57</f>
        <v>46440</v>
      </c>
      <c r="C57" s="20" t="str">
        <f>IF(A57="","",IF(COUNTIF('Jours fériés'!$A$5:$A$88,A57)&gt;0,"Jour férié",IF(WEEKDAY(A57,2)&gt;5,"Week-end","Jour ouvré")))</f>
        <v>Jour ouvré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IF(C57="Jour ouvré",'Paramètres'!$B$6,0)</f>
        <v>8</v>
      </c>
      <c r="J57" s="22">
        <f>H57+IF(OR(G57="Congés payés",G57="Arrêt maladie",G57="Rendez-vous médical",G57="Récupération",G57="Déplacement professionnel"),I57,IF(G57="Demi-journée de congé",I57/2,0))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IF(YEAR(DATE('Paramètres'!$B$5,1,1)+53)='Paramètres'!$B$5,DATE('Paramètres'!$B$5,1,1)+53,"")</f>
        <v>46441</v>
      </c>
      <c r="B58" s="19">
        <f>A58</f>
        <v>46441</v>
      </c>
      <c r="C58" s="20" t="str">
        <f>IF(A58="","",IF(COUNTIF('Jours fériés'!$A$5:$A$88,A58)&gt;0,"Jour férié",IF(WEEKDAY(A58,2)&gt;5,"Week-end","Jour ouvré")))</f>
        <v>Jour ouvré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IF(C58="Jour ouvré",'Paramètres'!$B$6,0)</f>
        <v>8</v>
      </c>
      <c r="J58" s="22">
        <f>H58+IF(OR(G58="Congés payés",G58="Arrêt maladie",G58="Rendez-vous médical",G58="Récupération",G58="Déplacement professionnel"),I58,IF(G58="Demi-journée de congé",I58/2,0))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IF(YEAR(DATE('Paramètres'!$B$5,1,1)+54)='Paramètres'!$B$5,DATE('Paramètres'!$B$5,1,1)+54,"")</f>
        <v>46442</v>
      </c>
      <c r="B59" s="19">
        <f>A59</f>
        <v>46442</v>
      </c>
      <c r="C59" s="20" t="str">
        <f>IF(A59="","",IF(COUNTIF('Jours fériés'!$A$5:$A$88,A59)&gt;0,"Jour férié",IF(WEEKDAY(A59,2)&gt;5,"Week-end","Jour ouvré")))</f>
        <v>Jour ouvré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IF(C59="Jour ouvré",'Paramètres'!$B$6,0)</f>
        <v>8</v>
      </c>
      <c r="J59" s="22">
        <f>H59+IF(OR(G59="Congés payés",G59="Arrêt maladie",G59="Rendez-vous médical",G59="Récupération",G59="Déplacement professionnel"),I59,IF(G59="Demi-journée de congé",I59/2,0))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IF(YEAR(DATE('Paramètres'!$B$5,1,1)+55)='Paramètres'!$B$5,DATE('Paramètres'!$B$5,1,1)+55,"")</f>
        <v>46443</v>
      </c>
      <c r="B60" s="19">
        <f>A60</f>
        <v>46443</v>
      </c>
      <c r="C60" s="20" t="str">
        <f>IF(A60="","",IF(COUNTIF('Jours fériés'!$A$5:$A$88,A60)&gt;0,"Jour férié",IF(WEEKDAY(A60,2)&gt;5,"Week-end","Jour ouvré")))</f>
        <v>Jour ouvré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IF(C60="Jour ouvré",'Paramètres'!$B$6,0)</f>
        <v>8</v>
      </c>
      <c r="J60" s="22">
        <f>H60+IF(OR(G60="Congés payés",G60="Arrêt maladie",G60="Rendez-vous médical",G60="Récupération",G60="Déplacement professionnel"),I60,IF(G60="Demi-journée de congé",I60/2,0))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IF(YEAR(DATE('Paramètres'!$B$5,1,1)+56)='Paramètres'!$B$5,DATE('Paramètres'!$B$5,1,1)+56,"")</f>
        <v>46444</v>
      </c>
      <c r="B61" s="19">
        <f>A61</f>
        <v>46444</v>
      </c>
      <c r="C61" s="20" t="str">
        <f>IF(A61="","",IF(COUNTIF('Jours fériés'!$A$5:$A$88,A61)&gt;0,"Jour férié",IF(WEEKDAY(A61,2)&gt;5,"Week-end","Jour ouvré")))</f>
        <v>Jour ouvré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IF(C61="Jour ouvré",'Paramètres'!$B$6,0)</f>
        <v>8</v>
      </c>
      <c r="J61" s="22">
        <f>H61+IF(OR(G61="Congés payés",G61="Arrêt maladie",G61="Rendez-vous médical",G61="Récupération",G61="Déplacement professionnel"),I61,IF(G61="Demi-journée de congé",I61/2,0))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IF(YEAR(DATE('Paramètres'!$B$5,1,1)+57)='Paramètres'!$B$5,DATE('Paramètres'!$B$5,1,1)+57,"")</f>
        <v>46445</v>
      </c>
      <c r="B62" s="19">
        <f>A62</f>
        <v>46445</v>
      </c>
      <c r="C62" s="20" t="str">
        <f>IF(A62="","",IF(COUNTIF('Jours fériés'!$A$5:$A$88,A62)&gt;0,"Jour férié",IF(WEEKDAY(A62,2)&gt;5,"Week-end","Jour ouvré")))</f>
        <v>Week-end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IF(C62="Jour ouvré",'Paramètres'!$B$6,0)</f>
        <v>0</v>
      </c>
      <c r="J62" s="22">
        <f>H62+IF(OR(G62="Congés payés",G62="Arrêt maladie",G62="Rendez-vous médical",G62="Récupération",G62="Déplacement professionnel"),I62,IF(G62="Demi-journée de congé",I62/2,0))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IF(YEAR(DATE('Paramètres'!$B$5,1,1)+58)='Paramètres'!$B$5,DATE('Paramètres'!$B$5,1,1)+58,"")</f>
        <v>46446</v>
      </c>
      <c r="B63" s="19">
        <f>A63</f>
        <v>46446</v>
      </c>
      <c r="C63" s="20" t="str">
        <f>IF(A63="","",IF(COUNTIF('Jours fériés'!$A$5:$A$88,A63)&gt;0,"Jour férié",IF(WEEKDAY(A63,2)&gt;5,"Week-end","Jour ouvré")))</f>
        <v>Week-end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IF(C63="Jour ouvré",'Paramètres'!$B$6,0)</f>
        <v>0</v>
      </c>
      <c r="J63" s="22">
        <f>H63+IF(OR(G63="Congés payés",G63="Arrêt maladie",G63="Rendez-vous médical",G63="Récupération",G63="Déplacement professionnel"),I63,IF(G63="Demi-journée de congé",I63/2,0))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IF(YEAR(DATE('Paramètres'!$B$5,1,1)+59)='Paramètres'!$B$5,DATE('Paramètres'!$B$5,1,1)+59,"")</f>
        <v>46447</v>
      </c>
      <c r="B64" s="19">
        <f>A64</f>
        <v>46447</v>
      </c>
      <c r="C64" s="20" t="str">
        <f>IF(A64="","",IF(COUNTIF('Jours fériés'!$A$5:$A$88,A64)&gt;0,"Jour férié",IF(WEEKDAY(A64,2)&gt;5,"Week-end","Jour ouvré")))</f>
        <v>Jour ouvré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IF(C64="Jour ouvré",'Paramètres'!$B$6,0)</f>
        <v>8</v>
      </c>
      <c r="J64" s="22">
        <f>H64+IF(OR(G64="Congés payés",G64="Arrêt maladie",G64="Rendez-vous médical",G64="Récupération",G64="Déplacement professionnel"),I64,IF(G64="Demi-journée de congé",I64/2,0))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IF(YEAR(DATE('Paramètres'!$B$5,1,1)+60)='Paramètres'!$B$5,DATE('Paramètres'!$B$5,1,1)+60,"")</f>
        <v>46448</v>
      </c>
      <c r="B65" s="19">
        <f>A65</f>
        <v>46448</v>
      </c>
      <c r="C65" s="20" t="str">
        <f>IF(A65="","",IF(COUNTIF('Jours fériés'!$A$5:$A$88,A65)&gt;0,"Jour férié",IF(WEEKDAY(A65,2)&gt;5,"Week-end","Jour ouvré")))</f>
        <v>Jour ouvré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IF(C65="Jour ouvré",'Paramètres'!$B$6,0)</f>
        <v>8</v>
      </c>
      <c r="J65" s="22">
        <f>H65+IF(OR(G65="Congés payés",G65="Arrêt maladie",G65="Rendez-vous médical",G65="Récupération",G65="Déplacement professionnel"),I65,IF(G65="Demi-journée de congé",I65/2,0))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IF(YEAR(DATE('Paramètres'!$B$5,1,1)+61)='Paramètres'!$B$5,DATE('Paramètres'!$B$5,1,1)+61,"")</f>
        <v>46449</v>
      </c>
      <c r="B66" s="19">
        <f>A66</f>
        <v>46449</v>
      </c>
      <c r="C66" s="20" t="str">
        <f>IF(A66="","",IF(COUNTIF('Jours fériés'!$A$5:$A$88,A66)&gt;0,"Jour férié",IF(WEEKDAY(A66,2)&gt;5,"Week-end","Jour ouvré")))</f>
        <v>Jour ouvré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IF(C66="Jour ouvré",'Paramètres'!$B$6,0)</f>
        <v>8</v>
      </c>
      <c r="J66" s="22">
        <f>H66+IF(OR(G66="Congés payés",G66="Arrêt maladie",G66="Rendez-vous médical",G66="Récupération",G66="Déplacement professionnel"),I66,IF(G66="Demi-journée de congé",I66/2,0))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IF(YEAR(DATE('Paramètres'!$B$5,1,1)+62)='Paramètres'!$B$5,DATE('Paramètres'!$B$5,1,1)+62,"")</f>
        <v>46450</v>
      </c>
      <c r="B67" s="19">
        <f>A67</f>
        <v>46450</v>
      </c>
      <c r="C67" s="20" t="str">
        <f>IF(A67="","",IF(COUNTIF('Jours fériés'!$A$5:$A$88,A67)&gt;0,"Jour férié",IF(WEEKDAY(A67,2)&gt;5,"Week-end","Jour ouvré")))</f>
        <v>Jour ouvré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IF(C67="Jour ouvré",'Paramètres'!$B$6,0)</f>
        <v>8</v>
      </c>
      <c r="J67" s="22">
        <f>H67+IF(OR(G67="Congés payés",G67="Arrêt maladie",G67="Rendez-vous médical",G67="Récupération",G67="Déplacement professionnel"),I67,IF(G67="Demi-journée de congé",I67/2,0))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IF(YEAR(DATE('Paramètres'!$B$5,1,1)+63)='Paramètres'!$B$5,DATE('Paramètres'!$B$5,1,1)+63,"")</f>
        <v>46451</v>
      </c>
      <c r="B68" s="19">
        <f>A68</f>
        <v>46451</v>
      </c>
      <c r="C68" s="20" t="str">
        <f>IF(A68="","",IF(COUNTIF('Jours fériés'!$A$5:$A$88,A68)&gt;0,"Jour férié",IF(WEEKDAY(A68,2)&gt;5,"Week-end","Jour ouvré")))</f>
        <v>Jour ouvré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IF(C68="Jour ouvré",'Paramètres'!$B$6,0)</f>
        <v>8</v>
      </c>
      <c r="J68" s="22">
        <f>H68+IF(OR(G68="Congés payés",G68="Arrêt maladie",G68="Rendez-vous médical",G68="Récupération",G68="Déplacement professionnel"),I68,IF(G68="Demi-journée de congé",I68/2,0))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IF(YEAR(DATE('Paramètres'!$B$5,1,1)+64)='Paramètres'!$B$5,DATE('Paramètres'!$B$5,1,1)+64,"")</f>
        <v>46452</v>
      </c>
      <c r="B69" s="19">
        <f>A69</f>
        <v>46452</v>
      </c>
      <c r="C69" s="20" t="str">
        <f>IF(A69="","",IF(COUNTIF('Jours fériés'!$A$5:$A$88,A69)&gt;0,"Jour férié",IF(WEEKDAY(A69,2)&gt;5,"Week-end","Jour ouvré")))</f>
        <v>Week-end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IF(C69="Jour ouvré",'Paramètres'!$B$6,0)</f>
        <v>0</v>
      </c>
      <c r="J69" s="22">
        <f>H69+IF(OR(G69="Congés payés",G69="Arrêt maladie",G69="Rendez-vous médical",G69="Récupération",G69="Déplacement professionnel"),I69,IF(G69="Demi-journée de congé",I69/2,0))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IF(YEAR(DATE('Paramètres'!$B$5,1,1)+65)='Paramètres'!$B$5,DATE('Paramètres'!$B$5,1,1)+65,"")</f>
        <v>46453</v>
      </c>
      <c r="B70" s="19">
        <f>A70</f>
        <v>46453</v>
      </c>
      <c r="C70" s="20" t="str">
        <f>IF(A70="","",IF(COUNTIF('Jours fériés'!$A$5:$A$88,A70)&gt;0,"Jour férié",IF(WEEKDAY(A70,2)&gt;5,"Week-end","Jour ouvré")))</f>
        <v>Week-end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IF(C70="Jour ouvré",'Paramètres'!$B$6,0)</f>
        <v>0</v>
      </c>
      <c r="J70" s="22">
        <f>H70+IF(OR(G70="Congés payés",G70="Arrêt maladie",G70="Rendez-vous médical",G70="Récupération",G70="Déplacement professionnel"),I70,IF(G70="Demi-journée de congé",I70/2,0))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IF(YEAR(DATE('Paramètres'!$B$5,1,1)+66)='Paramètres'!$B$5,DATE('Paramètres'!$B$5,1,1)+66,"")</f>
        <v>46454</v>
      </c>
      <c r="B71" s="19">
        <f>A71</f>
        <v>46454</v>
      </c>
      <c r="C71" s="20" t="str">
        <f>IF(A71="","",IF(COUNTIF('Jours fériés'!$A$5:$A$88,A71)&gt;0,"Jour férié",IF(WEEKDAY(A71,2)&gt;5,"Week-end","Jour ouvré")))</f>
        <v>Jour ouvré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IF(C71="Jour ouvré",'Paramètres'!$B$6,0)</f>
        <v>8</v>
      </c>
      <c r="J71" s="22">
        <f>H71+IF(OR(G71="Congés payés",G71="Arrêt maladie",G71="Rendez-vous médical",G71="Récupération",G71="Déplacement professionnel"),I71,IF(G71="Demi-journée de congé",I71/2,0))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IF(YEAR(DATE('Paramètres'!$B$5,1,1)+67)='Paramètres'!$B$5,DATE('Paramètres'!$B$5,1,1)+67,"")</f>
        <v>46455</v>
      </c>
      <c r="B72" s="19">
        <f>A72</f>
        <v>46455</v>
      </c>
      <c r="C72" s="20" t="str">
        <f>IF(A72="","",IF(COUNTIF('Jours fériés'!$A$5:$A$88,A72)&gt;0,"Jour férié",IF(WEEKDAY(A72,2)&gt;5,"Week-end","Jour ouvré")))</f>
        <v>Jour ouvré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IF(C72="Jour ouvré",'Paramètres'!$B$6,0)</f>
        <v>8</v>
      </c>
      <c r="J72" s="22">
        <f>H72+IF(OR(G72="Congés payés",G72="Arrêt maladie",G72="Rendez-vous médical",G72="Récupération",G72="Déplacement professionnel"),I72,IF(G72="Demi-journée de congé",I72/2,0))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IF(YEAR(DATE('Paramètres'!$B$5,1,1)+68)='Paramètres'!$B$5,DATE('Paramètres'!$B$5,1,1)+68,"")</f>
        <v>46456</v>
      </c>
      <c r="B73" s="19">
        <f>A73</f>
        <v>46456</v>
      </c>
      <c r="C73" s="20" t="str">
        <f>IF(A73="","",IF(COUNTIF('Jours fériés'!$A$5:$A$88,A73)&gt;0,"Jour férié",IF(WEEKDAY(A73,2)&gt;5,"Week-end","Jour ouvré")))</f>
        <v>Jour ouvré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IF(C73="Jour ouvré",'Paramètres'!$B$6,0)</f>
        <v>8</v>
      </c>
      <c r="J73" s="22">
        <f>H73+IF(OR(G73="Congés payés",G73="Arrêt maladie",G73="Rendez-vous médical",G73="Récupération",G73="Déplacement professionnel"),I73,IF(G73="Demi-journée de congé",I73/2,0))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IF(YEAR(DATE('Paramètres'!$B$5,1,1)+69)='Paramètres'!$B$5,DATE('Paramètres'!$B$5,1,1)+69,"")</f>
        <v>46457</v>
      </c>
      <c r="B74" s="19">
        <f>A74</f>
        <v>46457</v>
      </c>
      <c r="C74" s="20" t="str">
        <f>IF(A74="","",IF(COUNTIF('Jours fériés'!$A$5:$A$88,A74)&gt;0,"Jour férié",IF(WEEKDAY(A74,2)&gt;5,"Week-end","Jour ouvré")))</f>
        <v>Jour ouvré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IF(C74="Jour ouvré",'Paramètres'!$B$6,0)</f>
        <v>8</v>
      </c>
      <c r="J74" s="22">
        <f>H74+IF(OR(G74="Congés payés",G74="Arrêt maladie",G74="Rendez-vous médical",G74="Récupération",G74="Déplacement professionnel"),I74,IF(G74="Demi-journée de congé",I74/2,0))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IF(YEAR(DATE('Paramètres'!$B$5,1,1)+70)='Paramètres'!$B$5,DATE('Paramètres'!$B$5,1,1)+70,"")</f>
        <v>46458</v>
      </c>
      <c r="B75" s="19">
        <f>A75</f>
        <v>46458</v>
      </c>
      <c r="C75" s="20" t="str">
        <f>IF(A75="","",IF(COUNTIF('Jours fériés'!$A$5:$A$88,A75)&gt;0,"Jour férié",IF(WEEKDAY(A75,2)&gt;5,"Week-end","Jour ouvré")))</f>
        <v>Jour ouvré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IF(C75="Jour ouvré",'Paramètres'!$B$6,0)</f>
        <v>8</v>
      </c>
      <c r="J75" s="22">
        <f>H75+IF(OR(G75="Congés payés",G75="Arrêt maladie",G75="Rendez-vous médical",G75="Récupération",G75="Déplacement professionnel"),I75,IF(G75="Demi-journée de congé",I75/2,0))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IF(YEAR(DATE('Paramètres'!$B$5,1,1)+71)='Paramètres'!$B$5,DATE('Paramètres'!$B$5,1,1)+71,"")</f>
        <v>46459</v>
      </c>
      <c r="B76" s="19">
        <f>A76</f>
        <v>46459</v>
      </c>
      <c r="C76" s="20" t="str">
        <f>IF(A76="","",IF(COUNTIF('Jours fériés'!$A$5:$A$88,A76)&gt;0,"Jour férié",IF(WEEKDAY(A76,2)&gt;5,"Week-end","Jour ouvré")))</f>
        <v>Week-end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IF(C76="Jour ouvré",'Paramètres'!$B$6,0)</f>
        <v>0</v>
      </c>
      <c r="J76" s="22">
        <f>H76+IF(OR(G76="Congés payés",G76="Arrêt maladie",G76="Rendez-vous médical",G76="Récupération",G76="Déplacement professionnel"),I76,IF(G76="Demi-journée de congé",I76/2,0))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IF(YEAR(DATE('Paramètres'!$B$5,1,1)+72)='Paramètres'!$B$5,DATE('Paramètres'!$B$5,1,1)+72,"")</f>
        <v>46460</v>
      </c>
      <c r="B77" s="19">
        <f>A77</f>
        <v>46460</v>
      </c>
      <c r="C77" s="20" t="str">
        <f>IF(A77="","",IF(COUNTIF('Jours fériés'!$A$5:$A$88,A77)&gt;0,"Jour férié",IF(WEEKDAY(A77,2)&gt;5,"Week-end","Jour ouvré")))</f>
        <v>Week-end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IF(C77="Jour ouvré",'Paramètres'!$B$6,0)</f>
        <v>0</v>
      </c>
      <c r="J77" s="22">
        <f>H77+IF(OR(G77="Congés payés",G77="Arrêt maladie",G77="Rendez-vous médical",G77="Récupération",G77="Déplacement professionnel"),I77,IF(G77="Demi-journée de congé",I77/2,0))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IF(YEAR(DATE('Paramètres'!$B$5,1,1)+73)='Paramètres'!$B$5,DATE('Paramètres'!$B$5,1,1)+73,"")</f>
        <v>46461</v>
      </c>
      <c r="B78" s="19">
        <f>A78</f>
        <v>46461</v>
      </c>
      <c r="C78" s="20" t="str">
        <f>IF(A78="","",IF(COUNTIF('Jours fériés'!$A$5:$A$88,A78)&gt;0,"Jour férié",IF(WEEKDAY(A78,2)&gt;5,"Week-end","Jour ouvré")))</f>
        <v>Jour ouvré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IF(C78="Jour ouvré",'Paramètres'!$B$6,0)</f>
        <v>8</v>
      </c>
      <c r="J78" s="22">
        <f>H78+IF(OR(G78="Congés payés",G78="Arrêt maladie",G78="Rendez-vous médical",G78="Récupération",G78="Déplacement professionnel"),I78,IF(G78="Demi-journée de congé",I78/2,0))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IF(YEAR(DATE('Paramètres'!$B$5,1,1)+74)='Paramètres'!$B$5,DATE('Paramètres'!$B$5,1,1)+74,"")</f>
        <v>46462</v>
      </c>
      <c r="B79" s="19">
        <f>A79</f>
        <v>46462</v>
      </c>
      <c r="C79" s="20" t="str">
        <f>IF(A79="","",IF(COUNTIF('Jours fériés'!$A$5:$A$88,A79)&gt;0,"Jour férié",IF(WEEKDAY(A79,2)&gt;5,"Week-end","Jour ouvré")))</f>
        <v>Jour ouvré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IF(C79="Jour ouvré",'Paramètres'!$B$6,0)</f>
        <v>8</v>
      </c>
      <c r="J79" s="22">
        <f>H79+IF(OR(G79="Congés payés",G79="Arrêt maladie",G79="Rendez-vous médical",G79="Récupération",G79="Déplacement professionnel"),I79,IF(G79="Demi-journée de congé",I79/2,0))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IF(YEAR(DATE('Paramètres'!$B$5,1,1)+75)='Paramètres'!$B$5,DATE('Paramètres'!$B$5,1,1)+75,"")</f>
        <v>46463</v>
      </c>
      <c r="B80" s="19">
        <f>A80</f>
        <v>46463</v>
      </c>
      <c r="C80" s="20" t="str">
        <f>IF(A80="","",IF(COUNTIF('Jours fériés'!$A$5:$A$88,A80)&gt;0,"Jour férié",IF(WEEKDAY(A80,2)&gt;5,"Week-end","Jour ouvré")))</f>
        <v>Jour ouvré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IF(C80="Jour ouvré",'Paramètres'!$B$6,0)</f>
        <v>8</v>
      </c>
      <c r="J80" s="22">
        <f>H80+IF(OR(G80="Congés payés",G80="Arrêt maladie",G80="Rendez-vous médical",G80="Récupération",G80="Déplacement professionnel"),I80,IF(G80="Demi-journée de congé",I80/2,0))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IF(YEAR(DATE('Paramètres'!$B$5,1,1)+76)='Paramètres'!$B$5,DATE('Paramètres'!$B$5,1,1)+76,"")</f>
        <v>46464</v>
      </c>
      <c r="B81" s="19">
        <f>A81</f>
        <v>46464</v>
      </c>
      <c r="C81" s="20" t="str">
        <f>IF(A81="","",IF(COUNTIF('Jours fériés'!$A$5:$A$88,A81)&gt;0,"Jour férié",IF(WEEKDAY(A81,2)&gt;5,"Week-end","Jour ouvré")))</f>
        <v>Jour ouvré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IF(C81="Jour ouvré",'Paramètres'!$B$6,0)</f>
        <v>8</v>
      </c>
      <c r="J81" s="22">
        <f>H81+IF(OR(G81="Congés payés",G81="Arrêt maladie",G81="Rendez-vous médical",G81="Récupération",G81="Déplacement professionnel"),I81,IF(G81="Demi-journée de congé",I81/2,0))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IF(YEAR(DATE('Paramètres'!$B$5,1,1)+77)='Paramètres'!$B$5,DATE('Paramètres'!$B$5,1,1)+77,"")</f>
        <v>46465</v>
      </c>
      <c r="B82" s="19">
        <f>A82</f>
        <v>46465</v>
      </c>
      <c r="C82" s="20" t="str">
        <f>IF(A82="","",IF(COUNTIF('Jours fériés'!$A$5:$A$88,A82)&gt;0,"Jour férié",IF(WEEKDAY(A82,2)&gt;5,"Week-end","Jour ouvré")))</f>
        <v>Jour ouvré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IF(C82="Jour ouvré",'Paramètres'!$B$6,0)</f>
        <v>8</v>
      </c>
      <c r="J82" s="22">
        <f>H82+IF(OR(G82="Congés payés",G82="Arrêt maladie",G82="Rendez-vous médical",G82="Récupération",G82="Déplacement professionnel"),I82,IF(G82="Demi-journée de congé",I82/2,0))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IF(YEAR(DATE('Paramètres'!$B$5,1,1)+78)='Paramètres'!$B$5,DATE('Paramètres'!$B$5,1,1)+78,"")</f>
        <v>46466</v>
      </c>
      <c r="B83" s="19">
        <f>A83</f>
        <v>46466</v>
      </c>
      <c r="C83" s="20" t="str">
        <f>IF(A83="","",IF(COUNTIF('Jours fériés'!$A$5:$A$88,A83)&gt;0,"Jour férié",IF(WEEKDAY(A83,2)&gt;5,"Week-end","Jour ouvré")))</f>
        <v>Week-end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IF(C83="Jour ouvré",'Paramètres'!$B$6,0)</f>
        <v>0</v>
      </c>
      <c r="J83" s="22">
        <f>H83+IF(OR(G83="Congés payés",G83="Arrêt maladie",G83="Rendez-vous médical",G83="Récupération",G83="Déplacement professionnel"),I83,IF(G83="Demi-journée de congé",I83/2,0))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IF(YEAR(DATE('Paramètres'!$B$5,1,1)+79)='Paramètres'!$B$5,DATE('Paramètres'!$B$5,1,1)+79,"")</f>
        <v>46467</v>
      </c>
      <c r="B84" s="19">
        <f>A84</f>
        <v>46467</v>
      </c>
      <c r="C84" s="20" t="str">
        <f>IF(A84="","",IF(COUNTIF('Jours fériés'!$A$5:$A$88,A84)&gt;0,"Jour férié",IF(WEEKDAY(A84,2)&gt;5,"Week-end","Jour ouvré")))</f>
        <v>Week-end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IF(C84="Jour ouvré",'Paramètres'!$B$6,0)</f>
        <v>0</v>
      </c>
      <c r="J84" s="22">
        <f>H84+IF(OR(G84="Congés payés",G84="Arrêt maladie",G84="Rendez-vous médical",G84="Récupération",G84="Déplacement professionnel"),I84,IF(G84="Demi-journée de congé",I84/2,0))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IF(YEAR(DATE('Paramètres'!$B$5,1,1)+80)='Paramètres'!$B$5,DATE('Paramètres'!$B$5,1,1)+80,"")</f>
        <v>46468</v>
      </c>
      <c r="B85" s="19">
        <f>A85</f>
        <v>46468</v>
      </c>
      <c r="C85" s="20" t="str">
        <f>IF(A85="","",IF(COUNTIF('Jours fériés'!$A$5:$A$88,A85)&gt;0,"Jour férié",IF(WEEKDAY(A85,2)&gt;5,"Week-end","Jour ouvré")))</f>
        <v>Jour ouvré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IF(C85="Jour ouvré",'Paramètres'!$B$6,0)</f>
        <v>8</v>
      </c>
      <c r="J85" s="22">
        <f>H85+IF(OR(G85="Congés payés",G85="Arrêt maladie",G85="Rendez-vous médical",G85="Récupération",G85="Déplacement professionnel"),I85,IF(G85="Demi-journée de congé",I85/2,0))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IF(YEAR(DATE('Paramètres'!$B$5,1,1)+81)='Paramètres'!$B$5,DATE('Paramètres'!$B$5,1,1)+81,"")</f>
        <v>46469</v>
      </c>
      <c r="B86" s="19">
        <f>A86</f>
        <v>46469</v>
      </c>
      <c r="C86" s="20" t="str">
        <f>IF(A86="","",IF(COUNTIF('Jours fériés'!$A$5:$A$88,A86)&gt;0,"Jour férié",IF(WEEKDAY(A86,2)&gt;5,"Week-end","Jour ouvré")))</f>
        <v>Jour ouvré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IF(C86="Jour ouvré",'Paramètres'!$B$6,0)</f>
        <v>8</v>
      </c>
      <c r="J86" s="22">
        <f>H86+IF(OR(G86="Congés payés",G86="Arrêt maladie",G86="Rendez-vous médical",G86="Récupération",G86="Déplacement professionnel"),I86,IF(G86="Demi-journée de congé",I86/2,0))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IF(YEAR(DATE('Paramètres'!$B$5,1,1)+82)='Paramètres'!$B$5,DATE('Paramètres'!$B$5,1,1)+82,"")</f>
        <v>46470</v>
      </c>
      <c r="B87" s="19">
        <f>A87</f>
        <v>46470</v>
      </c>
      <c r="C87" s="20" t="str">
        <f>IF(A87="","",IF(COUNTIF('Jours fériés'!$A$5:$A$88,A87)&gt;0,"Jour férié",IF(WEEKDAY(A87,2)&gt;5,"Week-end","Jour ouvré")))</f>
        <v>Jour ouvré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IF(C87="Jour ouvré",'Paramètres'!$B$6,0)</f>
        <v>8</v>
      </c>
      <c r="J87" s="22">
        <f>H87+IF(OR(G87="Congés payés",G87="Arrêt maladie",G87="Rendez-vous médical",G87="Récupération",G87="Déplacement professionnel"),I87,IF(G87="Demi-journée de congé",I87/2,0))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IF(YEAR(DATE('Paramètres'!$B$5,1,1)+83)='Paramètres'!$B$5,DATE('Paramètres'!$B$5,1,1)+83,"")</f>
        <v>46471</v>
      </c>
      <c r="B88" s="19">
        <f>A88</f>
        <v>46471</v>
      </c>
      <c r="C88" s="20" t="str">
        <f>IF(A88="","",IF(COUNTIF('Jours fériés'!$A$5:$A$88,A88)&gt;0,"Jour férié",IF(WEEKDAY(A88,2)&gt;5,"Week-end","Jour ouvré")))</f>
        <v>Jour ouvré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IF(C88="Jour ouvré",'Paramètres'!$B$6,0)</f>
        <v>8</v>
      </c>
      <c r="J88" s="22">
        <f>H88+IF(OR(G88="Congés payés",G88="Arrêt maladie",G88="Rendez-vous médical",G88="Récupération",G88="Déplacement professionnel"),I88,IF(G88="Demi-journée de congé",I88/2,0))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IF(YEAR(DATE('Paramètres'!$B$5,1,1)+84)='Paramètres'!$B$5,DATE('Paramètres'!$B$5,1,1)+84,"")</f>
        <v>46472</v>
      </c>
      <c r="B89" s="19">
        <f>A89</f>
        <v>46472</v>
      </c>
      <c r="C89" s="20" t="str">
        <f>IF(A89="","",IF(COUNTIF('Jours fériés'!$A$5:$A$88,A89)&gt;0,"Jour férié",IF(WEEKDAY(A89,2)&gt;5,"Week-end","Jour ouvré")))</f>
        <v>Jour ouvré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IF(C89="Jour ouvré",'Paramètres'!$B$6,0)</f>
        <v>8</v>
      </c>
      <c r="J89" s="22">
        <f>H89+IF(OR(G89="Congés payés",G89="Arrêt maladie",G89="Rendez-vous médical",G89="Récupération",G89="Déplacement professionnel"),I89,IF(G89="Demi-journée de congé",I89/2,0))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IF(YEAR(DATE('Paramètres'!$B$5,1,1)+85)='Paramètres'!$B$5,DATE('Paramètres'!$B$5,1,1)+85,"")</f>
        <v>46473</v>
      </c>
      <c r="B90" s="19">
        <f>A90</f>
        <v>46473</v>
      </c>
      <c r="C90" s="20" t="str">
        <f>IF(A90="","",IF(COUNTIF('Jours fériés'!$A$5:$A$88,A90)&gt;0,"Jour férié",IF(WEEKDAY(A90,2)&gt;5,"Week-end","Jour ouvré")))</f>
        <v>Week-end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IF(C90="Jour ouvré",'Paramètres'!$B$6,0)</f>
        <v>0</v>
      </c>
      <c r="J90" s="22">
        <f>H90+IF(OR(G90="Congés payés",G90="Arrêt maladie",G90="Rendez-vous médical",G90="Récupération",G90="Déplacement professionnel"),I90,IF(G90="Demi-journée de congé",I90/2,0))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IF(YEAR(DATE('Paramètres'!$B$5,1,1)+86)='Paramètres'!$B$5,DATE('Paramètres'!$B$5,1,1)+86,"")</f>
        <v>46474</v>
      </c>
      <c r="B91" s="19">
        <f>A91</f>
        <v>46474</v>
      </c>
      <c r="C91" s="20" t="str">
        <f>IF(A91="","",IF(COUNTIF('Jours fériés'!$A$5:$A$88,A91)&gt;0,"Jour férié",IF(WEEKDAY(A91,2)&gt;5,"Week-end","Jour ouvré")))</f>
        <v>Week-end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IF(C91="Jour ouvré",'Paramètres'!$B$6,0)</f>
        <v>0</v>
      </c>
      <c r="J91" s="22">
        <f>H91+IF(OR(G91="Congés payés",G91="Arrêt maladie",G91="Rendez-vous médical",G91="Récupération",G91="Déplacement professionnel"),I91,IF(G91="Demi-journée de congé",I91/2,0))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IF(YEAR(DATE('Paramètres'!$B$5,1,1)+87)='Paramètres'!$B$5,DATE('Paramètres'!$B$5,1,1)+87,"")</f>
        <v>46475</v>
      </c>
      <c r="B92" s="19">
        <f>A92</f>
        <v>46475</v>
      </c>
      <c r="C92" s="20" t="str">
        <f>IF(A92="","",IF(COUNTIF('Jours fériés'!$A$5:$A$88,A92)&gt;0,"Jour férié",IF(WEEKDAY(A92,2)&gt;5,"Week-end","Jour ouvré")))</f>
        <v>Jour férié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IF(C92="Jour ouvré",'Paramètres'!$B$6,0)</f>
        <v>0</v>
      </c>
      <c r="J92" s="22">
        <f>H92+IF(OR(G92="Congés payés",G92="Arrêt maladie",G92="Rendez-vous médical",G92="Récupération",G92="Déplacement professionnel"),I92,IF(G92="Demi-journée de congé",I92/2,0))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IF(YEAR(DATE('Paramètres'!$B$5,1,1)+88)='Paramètres'!$B$5,DATE('Paramètres'!$B$5,1,1)+88,"")</f>
        <v>46476</v>
      </c>
      <c r="B93" s="19">
        <f>A93</f>
        <v>46476</v>
      </c>
      <c r="C93" s="20" t="str">
        <f>IF(A93="","",IF(COUNTIF('Jours fériés'!$A$5:$A$88,A93)&gt;0,"Jour férié",IF(WEEKDAY(A93,2)&gt;5,"Week-end","Jour ouvré")))</f>
        <v>Jour ouvré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IF(C93="Jour ouvré",'Paramètres'!$B$6,0)</f>
        <v>8</v>
      </c>
      <c r="J93" s="22">
        <f>H93+IF(OR(G93="Congés payés",G93="Arrêt maladie",G93="Rendez-vous médical",G93="Récupération",G93="Déplacement professionnel"),I93,IF(G93="Demi-journée de congé",I93/2,0))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IF(YEAR(DATE('Paramètres'!$B$5,1,1)+89)='Paramètres'!$B$5,DATE('Paramètres'!$B$5,1,1)+89,"")</f>
        <v>46477</v>
      </c>
      <c r="B94" s="19">
        <f>A94</f>
        <v>46477</v>
      </c>
      <c r="C94" s="20" t="str">
        <f>IF(A94="","",IF(COUNTIF('Jours fériés'!$A$5:$A$88,A94)&gt;0,"Jour férié",IF(WEEKDAY(A94,2)&gt;5,"Week-end","Jour ouvré")))</f>
        <v>Jour ouvré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IF(C94="Jour ouvré",'Paramètres'!$B$6,0)</f>
        <v>8</v>
      </c>
      <c r="J94" s="22">
        <f>H94+IF(OR(G94="Congés payés",G94="Arrêt maladie",G94="Rendez-vous médical",G94="Récupération",G94="Déplacement professionnel"),I94,IF(G94="Demi-journée de congé",I94/2,0))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IF(YEAR(DATE('Paramètres'!$B$5,1,1)+90)='Paramètres'!$B$5,DATE('Paramètres'!$B$5,1,1)+90,"")</f>
        <v>46478</v>
      </c>
      <c r="B95" s="19">
        <f>A95</f>
        <v>46478</v>
      </c>
      <c r="C95" s="20" t="str">
        <f>IF(A95="","",IF(COUNTIF('Jours fériés'!$A$5:$A$88,A95)&gt;0,"Jour férié",IF(WEEKDAY(A95,2)&gt;5,"Week-end","Jour ouvré")))</f>
        <v>Jour ouvré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IF(C95="Jour ouvré",'Paramètres'!$B$6,0)</f>
        <v>8</v>
      </c>
      <c r="J95" s="22">
        <f>H95+IF(OR(G95="Congés payés",G95="Arrêt maladie",G95="Rendez-vous médical",G95="Récupération",G95="Déplacement professionnel"),I95,IF(G95="Demi-journée de congé",I95/2,0))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IF(YEAR(DATE('Paramètres'!$B$5,1,1)+91)='Paramètres'!$B$5,DATE('Paramètres'!$B$5,1,1)+91,"")</f>
        <v>46479</v>
      </c>
      <c r="B96" s="19">
        <f>A96</f>
        <v>46479</v>
      </c>
      <c r="C96" s="20" t="str">
        <f>IF(A96="","",IF(COUNTIF('Jours fériés'!$A$5:$A$88,A96)&gt;0,"Jour férié",IF(WEEKDAY(A96,2)&gt;5,"Week-end","Jour ouvré")))</f>
        <v>Jour ouvré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IF(C96="Jour ouvré",'Paramètres'!$B$6,0)</f>
        <v>8</v>
      </c>
      <c r="J96" s="22">
        <f>H96+IF(OR(G96="Congés payés",G96="Arrêt maladie",G96="Rendez-vous médical",G96="Récupération",G96="Déplacement professionnel"),I96,IF(G96="Demi-journée de congé",I96/2,0))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IF(YEAR(DATE('Paramètres'!$B$5,1,1)+92)='Paramètres'!$B$5,DATE('Paramètres'!$B$5,1,1)+92,"")</f>
        <v>46480</v>
      </c>
      <c r="B97" s="19">
        <f>A97</f>
        <v>46480</v>
      </c>
      <c r="C97" s="20" t="str">
        <f>IF(A97="","",IF(COUNTIF('Jours fériés'!$A$5:$A$88,A97)&gt;0,"Jour férié",IF(WEEKDAY(A97,2)&gt;5,"Week-end","Jour ouvré")))</f>
        <v>Week-end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IF(C97="Jour ouvré",'Paramètres'!$B$6,0)</f>
        <v>0</v>
      </c>
      <c r="J97" s="22">
        <f>H97+IF(OR(G97="Congés payés",G97="Arrêt maladie",G97="Rendez-vous médical",G97="Récupération",G97="Déplacement professionnel"),I97,IF(G97="Demi-journée de congé",I97/2,0))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IF(YEAR(DATE('Paramètres'!$B$5,1,1)+93)='Paramètres'!$B$5,DATE('Paramètres'!$B$5,1,1)+93,"")</f>
        <v>46481</v>
      </c>
      <c r="B98" s="19">
        <f>A98</f>
        <v>46481</v>
      </c>
      <c r="C98" s="20" t="str">
        <f>IF(A98="","",IF(COUNTIF('Jours fériés'!$A$5:$A$88,A98)&gt;0,"Jour férié",IF(WEEKDAY(A98,2)&gt;5,"Week-end","Jour ouvré")))</f>
        <v>Week-end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IF(C98="Jour ouvré",'Paramètres'!$B$6,0)</f>
        <v>0</v>
      </c>
      <c r="J98" s="22">
        <f>H98+IF(OR(G98="Congés payés",G98="Arrêt maladie",G98="Rendez-vous médical",G98="Récupération",G98="Déplacement professionnel"),I98,IF(G98="Demi-journée de congé",I98/2,0))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IF(YEAR(DATE('Paramètres'!$B$5,1,1)+94)='Paramètres'!$B$5,DATE('Paramètres'!$B$5,1,1)+94,"")</f>
        <v>46482</v>
      </c>
      <c r="B99" s="19">
        <f>A99</f>
        <v>46482</v>
      </c>
      <c r="C99" s="20" t="str">
        <f>IF(A99="","",IF(COUNTIF('Jours fériés'!$A$5:$A$88,A99)&gt;0,"Jour férié",IF(WEEKDAY(A99,2)&gt;5,"Week-end","Jour ouvré")))</f>
        <v>Jour ouvré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IF(C99="Jour ouvré",'Paramètres'!$B$6,0)</f>
        <v>8</v>
      </c>
      <c r="J99" s="22">
        <f>H99+IF(OR(G99="Congés payés",G99="Arrêt maladie",G99="Rendez-vous médical",G99="Récupération",G99="Déplacement professionnel"),I99,IF(G99="Demi-journée de congé",I99/2,0))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IF(YEAR(DATE('Paramètres'!$B$5,1,1)+95)='Paramètres'!$B$5,DATE('Paramètres'!$B$5,1,1)+95,"")</f>
        <v>46483</v>
      </c>
      <c r="B100" s="19">
        <f>A100</f>
        <v>46483</v>
      </c>
      <c r="C100" s="20" t="str">
        <f>IF(A100="","",IF(COUNTIF('Jours fériés'!$A$5:$A$88,A100)&gt;0,"Jour férié",IF(WEEKDAY(A100,2)&gt;5,"Week-end","Jour ouvré")))</f>
        <v>Jour ouvré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IF(C100="Jour ouvré",'Paramètres'!$B$6,0)</f>
        <v>8</v>
      </c>
      <c r="J100" s="22">
        <f>H100+IF(OR(G100="Congés payés",G100="Arrêt maladie",G100="Rendez-vous médical",G100="Récupération",G100="Déplacement professionnel"),I100,IF(G100="Demi-journée de congé",I100/2,0))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IF(YEAR(DATE('Paramètres'!$B$5,1,1)+96)='Paramètres'!$B$5,DATE('Paramètres'!$B$5,1,1)+96,"")</f>
        <v>46484</v>
      </c>
      <c r="B101" s="19">
        <f>A101</f>
        <v>46484</v>
      </c>
      <c r="C101" s="20" t="str">
        <f>IF(A101="","",IF(COUNTIF('Jours fériés'!$A$5:$A$88,A101)&gt;0,"Jour férié",IF(WEEKDAY(A101,2)&gt;5,"Week-end","Jour ouvré")))</f>
        <v>Jour ouvré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IF(C101="Jour ouvré",'Paramètres'!$B$6,0)</f>
        <v>8</v>
      </c>
      <c r="J101" s="22">
        <f>H101+IF(OR(G101="Congés payés",G101="Arrêt maladie",G101="Rendez-vous médical",G101="Récupération",G101="Déplacement professionnel"),I101,IF(G101="Demi-journée de congé",I101/2,0))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IF(YEAR(DATE('Paramètres'!$B$5,1,1)+97)='Paramètres'!$B$5,DATE('Paramètres'!$B$5,1,1)+97,"")</f>
        <v>46485</v>
      </c>
      <c r="B102" s="19">
        <f>A102</f>
        <v>46485</v>
      </c>
      <c r="C102" s="20" t="str">
        <f>IF(A102="","",IF(COUNTIF('Jours fériés'!$A$5:$A$88,A102)&gt;0,"Jour férié",IF(WEEKDAY(A102,2)&gt;5,"Week-end","Jour ouvré")))</f>
        <v>Jour ouvré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IF(C102="Jour ouvré",'Paramètres'!$B$6,0)</f>
        <v>8</v>
      </c>
      <c r="J102" s="22">
        <f>H102+IF(OR(G102="Congés payés",G102="Arrêt maladie",G102="Rendez-vous médical",G102="Récupération",G102="Déplacement professionnel"),I102,IF(G102="Demi-journée de congé",I102/2,0))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IF(YEAR(DATE('Paramètres'!$B$5,1,1)+98)='Paramètres'!$B$5,DATE('Paramètres'!$B$5,1,1)+98,"")</f>
        <v>46486</v>
      </c>
      <c r="B103" s="19">
        <f>A103</f>
        <v>46486</v>
      </c>
      <c r="C103" s="20" t="str">
        <f>IF(A103="","",IF(COUNTIF('Jours fériés'!$A$5:$A$88,A103)&gt;0,"Jour férié",IF(WEEKDAY(A103,2)&gt;5,"Week-end","Jour ouvré")))</f>
        <v>Jour ouvré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IF(C103="Jour ouvré",'Paramètres'!$B$6,0)</f>
        <v>8</v>
      </c>
      <c r="J103" s="22">
        <f>H103+IF(OR(G103="Congés payés",G103="Arrêt maladie",G103="Rendez-vous médical",G103="Récupération",G103="Déplacement professionnel"),I103,IF(G103="Demi-journée de congé",I103/2,0))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IF(YEAR(DATE('Paramètres'!$B$5,1,1)+99)='Paramètres'!$B$5,DATE('Paramètres'!$B$5,1,1)+99,"")</f>
        <v>46487</v>
      </c>
      <c r="B104" s="19">
        <f>A104</f>
        <v>46487</v>
      </c>
      <c r="C104" s="20" t="str">
        <f>IF(A104="","",IF(COUNTIF('Jours fériés'!$A$5:$A$88,A104)&gt;0,"Jour férié",IF(WEEKDAY(A104,2)&gt;5,"Week-end","Jour ouvré")))</f>
        <v>Week-end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IF(C104="Jour ouvré",'Paramètres'!$B$6,0)</f>
        <v>0</v>
      </c>
      <c r="J104" s="22">
        <f>H104+IF(OR(G104="Congés payés",G104="Arrêt maladie",G104="Rendez-vous médical",G104="Récupération",G104="Déplacement professionnel"),I104,IF(G104="Demi-journée de congé",I104/2,0))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IF(YEAR(DATE('Paramètres'!$B$5,1,1)+100)='Paramètres'!$B$5,DATE('Paramètres'!$B$5,1,1)+100,"")</f>
        <v>46488</v>
      </c>
      <c r="B105" s="19">
        <f>A105</f>
        <v>46488</v>
      </c>
      <c r="C105" s="20" t="str">
        <f>IF(A105="","",IF(COUNTIF('Jours fériés'!$A$5:$A$88,A105)&gt;0,"Jour férié",IF(WEEKDAY(A105,2)&gt;5,"Week-end","Jour ouvré")))</f>
        <v>Week-end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IF(C105="Jour ouvré",'Paramètres'!$B$6,0)</f>
        <v>0</v>
      </c>
      <c r="J105" s="22">
        <f>H105+IF(OR(G105="Congés payés",G105="Arrêt maladie",G105="Rendez-vous médical",G105="Récupération",G105="Déplacement professionnel"),I105,IF(G105="Demi-journée de congé",I105/2,0))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IF(YEAR(DATE('Paramètres'!$B$5,1,1)+101)='Paramètres'!$B$5,DATE('Paramètres'!$B$5,1,1)+101,"")</f>
        <v>46489</v>
      </c>
      <c r="B106" s="19">
        <f>A106</f>
        <v>46489</v>
      </c>
      <c r="C106" s="20" t="str">
        <f>IF(A106="","",IF(COUNTIF('Jours fériés'!$A$5:$A$88,A106)&gt;0,"Jour férié",IF(WEEKDAY(A106,2)&gt;5,"Week-end","Jour ouvré")))</f>
        <v>Jour ouvré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IF(C106="Jour ouvré",'Paramètres'!$B$6,0)</f>
        <v>8</v>
      </c>
      <c r="J106" s="22">
        <f>H106+IF(OR(G106="Congés payés",G106="Arrêt maladie",G106="Rendez-vous médical",G106="Récupération",G106="Déplacement professionnel"),I106,IF(G106="Demi-journée de congé",I106/2,0))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IF(YEAR(DATE('Paramètres'!$B$5,1,1)+102)='Paramètres'!$B$5,DATE('Paramètres'!$B$5,1,1)+102,"")</f>
        <v>46490</v>
      </c>
      <c r="B107" s="19">
        <f>A107</f>
        <v>46490</v>
      </c>
      <c r="C107" s="20" t="str">
        <f>IF(A107="","",IF(COUNTIF('Jours fériés'!$A$5:$A$88,A107)&gt;0,"Jour férié",IF(WEEKDAY(A107,2)&gt;5,"Week-end","Jour ouvré")))</f>
        <v>Jour ouvré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IF(C107="Jour ouvré",'Paramètres'!$B$6,0)</f>
        <v>8</v>
      </c>
      <c r="J107" s="22">
        <f>H107+IF(OR(G107="Congés payés",G107="Arrêt maladie",G107="Rendez-vous médical",G107="Récupération",G107="Déplacement professionnel"),I107,IF(G107="Demi-journée de congé",I107/2,0))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IF(YEAR(DATE('Paramètres'!$B$5,1,1)+103)='Paramètres'!$B$5,DATE('Paramètres'!$B$5,1,1)+103,"")</f>
        <v>46491</v>
      </c>
      <c r="B108" s="19">
        <f>A108</f>
        <v>46491</v>
      </c>
      <c r="C108" s="20" t="str">
        <f>IF(A108="","",IF(COUNTIF('Jours fériés'!$A$5:$A$88,A108)&gt;0,"Jour férié",IF(WEEKDAY(A108,2)&gt;5,"Week-end","Jour ouvré")))</f>
        <v>Jour ouvré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IF(C108="Jour ouvré",'Paramètres'!$B$6,0)</f>
        <v>8</v>
      </c>
      <c r="J108" s="22">
        <f>H108+IF(OR(G108="Congés payés",G108="Arrêt maladie",G108="Rendez-vous médical",G108="Récupération",G108="Déplacement professionnel"),I108,IF(G108="Demi-journée de congé",I108/2,0))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IF(YEAR(DATE('Paramètres'!$B$5,1,1)+104)='Paramètres'!$B$5,DATE('Paramètres'!$B$5,1,1)+104,"")</f>
        <v>46492</v>
      </c>
      <c r="B109" s="19">
        <f>A109</f>
        <v>46492</v>
      </c>
      <c r="C109" s="20" t="str">
        <f>IF(A109="","",IF(COUNTIF('Jours fériés'!$A$5:$A$88,A109)&gt;0,"Jour férié",IF(WEEKDAY(A109,2)&gt;5,"Week-end","Jour ouvré")))</f>
        <v>Jour ouvré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IF(C109="Jour ouvré",'Paramètres'!$B$6,0)</f>
        <v>8</v>
      </c>
      <c r="J109" s="22">
        <f>H109+IF(OR(G109="Congés payés",G109="Arrêt maladie",G109="Rendez-vous médical",G109="Récupération",G109="Déplacement professionnel"),I109,IF(G109="Demi-journée de congé",I109/2,0))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IF(YEAR(DATE('Paramètres'!$B$5,1,1)+105)='Paramètres'!$B$5,DATE('Paramètres'!$B$5,1,1)+105,"")</f>
        <v>46493</v>
      </c>
      <c r="B110" s="19">
        <f>A110</f>
        <v>46493</v>
      </c>
      <c r="C110" s="20" t="str">
        <f>IF(A110="","",IF(COUNTIF('Jours fériés'!$A$5:$A$88,A110)&gt;0,"Jour férié",IF(WEEKDAY(A110,2)&gt;5,"Week-end","Jour ouvré")))</f>
        <v>Jour ouvré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IF(C110="Jour ouvré",'Paramètres'!$B$6,0)</f>
        <v>8</v>
      </c>
      <c r="J110" s="22">
        <f>H110+IF(OR(G110="Congés payés",G110="Arrêt maladie",G110="Rendez-vous médical",G110="Récupération",G110="Déplacement professionnel"),I110,IF(G110="Demi-journée de congé",I110/2,0))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IF(YEAR(DATE('Paramètres'!$B$5,1,1)+106)='Paramètres'!$B$5,DATE('Paramètres'!$B$5,1,1)+106,"")</f>
        <v>46494</v>
      </c>
      <c r="B111" s="19">
        <f>A111</f>
        <v>46494</v>
      </c>
      <c r="C111" s="20" t="str">
        <f>IF(A111="","",IF(COUNTIF('Jours fériés'!$A$5:$A$88,A111)&gt;0,"Jour férié",IF(WEEKDAY(A111,2)&gt;5,"Week-end","Jour ouvré")))</f>
        <v>Week-end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IF(C111="Jour ouvré",'Paramètres'!$B$6,0)</f>
        <v>0</v>
      </c>
      <c r="J111" s="22">
        <f>H111+IF(OR(G111="Congés payés",G111="Arrêt maladie",G111="Rendez-vous médical",G111="Récupération",G111="Déplacement professionnel"),I111,IF(G111="Demi-journée de congé",I111/2,0))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IF(YEAR(DATE('Paramètres'!$B$5,1,1)+107)='Paramètres'!$B$5,DATE('Paramètres'!$B$5,1,1)+107,"")</f>
        <v>46495</v>
      </c>
      <c r="B112" s="19">
        <f>A112</f>
        <v>46495</v>
      </c>
      <c r="C112" s="20" t="str">
        <f>IF(A112="","",IF(COUNTIF('Jours fériés'!$A$5:$A$88,A112)&gt;0,"Jour férié",IF(WEEKDAY(A112,2)&gt;5,"Week-end","Jour ouvré")))</f>
        <v>Week-end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IF(C112="Jour ouvré",'Paramètres'!$B$6,0)</f>
        <v>0</v>
      </c>
      <c r="J112" s="22">
        <f>H112+IF(OR(G112="Congés payés",G112="Arrêt maladie",G112="Rendez-vous médical",G112="Récupération",G112="Déplacement professionnel"),I112,IF(G112="Demi-journée de congé",I112/2,0))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IF(YEAR(DATE('Paramètres'!$B$5,1,1)+108)='Paramètres'!$B$5,DATE('Paramètres'!$B$5,1,1)+108,"")</f>
        <v>46496</v>
      </c>
      <c r="B113" s="19">
        <f>A113</f>
        <v>46496</v>
      </c>
      <c r="C113" s="20" t="str">
        <f>IF(A113="","",IF(COUNTIF('Jours fériés'!$A$5:$A$88,A113)&gt;0,"Jour férié",IF(WEEKDAY(A113,2)&gt;5,"Week-end","Jour ouvré")))</f>
        <v>Jour ouvré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IF(C113="Jour ouvré",'Paramètres'!$B$6,0)</f>
        <v>8</v>
      </c>
      <c r="J113" s="22">
        <f>H113+IF(OR(G113="Congés payés",G113="Arrêt maladie",G113="Rendez-vous médical",G113="Récupération",G113="Déplacement professionnel"),I113,IF(G113="Demi-journée de congé",I113/2,0))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IF(YEAR(DATE('Paramètres'!$B$5,1,1)+109)='Paramètres'!$B$5,DATE('Paramètres'!$B$5,1,1)+109,"")</f>
        <v>46497</v>
      </c>
      <c r="B114" s="19">
        <f>A114</f>
        <v>46497</v>
      </c>
      <c r="C114" s="20" t="str">
        <f>IF(A114="","",IF(COUNTIF('Jours fériés'!$A$5:$A$88,A114)&gt;0,"Jour férié",IF(WEEKDAY(A114,2)&gt;5,"Week-end","Jour ouvré")))</f>
        <v>Jour ouvré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IF(C114="Jour ouvré",'Paramètres'!$B$6,0)</f>
        <v>8</v>
      </c>
      <c r="J114" s="22">
        <f>H114+IF(OR(G114="Congés payés",G114="Arrêt maladie",G114="Rendez-vous médical",G114="Récupération",G114="Déplacement professionnel"),I114,IF(G114="Demi-journée de congé",I114/2,0))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IF(YEAR(DATE('Paramètres'!$B$5,1,1)+110)='Paramètres'!$B$5,DATE('Paramètres'!$B$5,1,1)+110,"")</f>
        <v>46498</v>
      </c>
      <c r="B115" s="19">
        <f>A115</f>
        <v>46498</v>
      </c>
      <c r="C115" s="20" t="str">
        <f>IF(A115="","",IF(COUNTIF('Jours fériés'!$A$5:$A$88,A115)&gt;0,"Jour férié",IF(WEEKDAY(A115,2)&gt;5,"Week-end","Jour ouvré")))</f>
        <v>Jour ouvré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IF(C115="Jour ouvré",'Paramètres'!$B$6,0)</f>
        <v>8</v>
      </c>
      <c r="J115" s="22">
        <f>H115+IF(OR(G115="Congés payés",G115="Arrêt maladie",G115="Rendez-vous médical",G115="Récupération",G115="Déplacement professionnel"),I115,IF(G115="Demi-journée de congé",I115/2,0))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IF(YEAR(DATE('Paramètres'!$B$5,1,1)+111)='Paramètres'!$B$5,DATE('Paramètres'!$B$5,1,1)+111,"")</f>
        <v>46499</v>
      </c>
      <c r="B116" s="19">
        <f>A116</f>
        <v>46499</v>
      </c>
      <c r="C116" s="20" t="str">
        <f>IF(A116="","",IF(COUNTIF('Jours fériés'!$A$5:$A$88,A116)&gt;0,"Jour férié",IF(WEEKDAY(A116,2)&gt;5,"Week-end","Jour ouvré")))</f>
        <v>Jour ouvré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IF(C116="Jour ouvré",'Paramètres'!$B$6,0)</f>
        <v>8</v>
      </c>
      <c r="J116" s="22">
        <f>H116+IF(OR(G116="Congés payés",G116="Arrêt maladie",G116="Rendez-vous médical",G116="Récupération",G116="Déplacement professionnel"),I116,IF(G116="Demi-journée de congé",I116/2,0))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IF(YEAR(DATE('Paramètres'!$B$5,1,1)+112)='Paramètres'!$B$5,DATE('Paramètres'!$B$5,1,1)+112,"")</f>
        <v>46500</v>
      </c>
      <c r="B117" s="19">
        <f>A117</f>
        <v>46500</v>
      </c>
      <c r="C117" s="20" t="str">
        <f>IF(A117="","",IF(COUNTIF('Jours fériés'!$A$5:$A$88,A117)&gt;0,"Jour férié",IF(WEEKDAY(A117,2)&gt;5,"Week-end","Jour ouvré")))</f>
        <v>Jour ouvré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IF(C117="Jour ouvré",'Paramètres'!$B$6,0)</f>
        <v>8</v>
      </c>
      <c r="J117" s="22">
        <f>H117+IF(OR(G117="Congés payés",G117="Arrêt maladie",G117="Rendez-vous médical",G117="Récupération",G117="Déplacement professionnel"),I117,IF(G117="Demi-journée de congé",I117/2,0))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IF(YEAR(DATE('Paramètres'!$B$5,1,1)+113)='Paramètres'!$B$5,DATE('Paramètres'!$B$5,1,1)+113,"")</f>
        <v>46501</v>
      </c>
      <c r="B118" s="19">
        <f>A118</f>
        <v>46501</v>
      </c>
      <c r="C118" s="20" t="str">
        <f>IF(A118="","",IF(COUNTIF('Jours fériés'!$A$5:$A$88,A118)&gt;0,"Jour férié",IF(WEEKDAY(A118,2)&gt;5,"Week-end","Jour ouvré")))</f>
        <v>Week-end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IF(C118="Jour ouvré",'Paramètres'!$B$6,0)</f>
        <v>0</v>
      </c>
      <c r="J118" s="22">
        <f>H118+IF(OR(G118="Congés payés",G118="Arrêt maladie",G118="Rendez-vous médical",G118="Récupération",G118="Déplacement professionnel"),I118,IF(G118="Demi-journée de congé",I118/2,0))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IF(YEAR(DATE('Paramètres'!$B$5,1,1)+114)='Paramètres'!$B$5,DATE('Paramètres'!$B$5,1,1)+114,"")</f>
        <v>46502</v>
      </c>
      <c r="B119" s="19">
        <f>A119</f>
        <v>46502</v>
      </c>
      <c r="C119" s="20" t="str">
        <f>IF(A119="","",IF(COUNTIF('Jours fériés'!$A$5:$A$88,A119)&gt;0,"Jour férié",IF(WEEKDAY(A119,2)&gt;5,"Week-end","Jour ouvré")))</f>
        <v>Week-end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IF(C119="Jour ouvré",'Paramètres'!$B$6,0)</f>
        <v>0</v>
      </c>
      <c r="J119" s="22">
        <f>H119+IF(OR(G119="Congés payés",G119="Arrêt maladie",G119="Rendez-vous médical",G119="Récupération",G119="Déplacement professionnel"),I119,IF(G119="Demi-journée de congé",I119/2,0))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IF(YEAR(DATE('Paramètres'!$B$5,1,1)+115)='Paramètres'!$B$5,DATE('Paramètres'!$B$5,1,1)+115,"")</f>
        <v>46503</v>
      </c>
      <c r="B120" s="19">
        <f>A120</f>
        <v>46503</v>
      </c>
      <c r="C120" s="20" t="str">
        <f>IF(A120="","",IF(COUNTIF('Jours fériés'!$A$5:$A$88,A120)&gt;0,"Jour férié",IF(WEEKDAY(A120,2)&gt;5,"Week-end","Jour ouvré")))</f>
        <v>Jour ouvré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IF(C120="Jour ouvré",'Paramètres'!$B$6,0)</f>
        <v>8</v>
      </c>
      <c r="J120" s="22">
        <f>H120+IF(OR(G120="Congés payés",G120="Arrêt maladie",G120="Rendez-vous médical",G120="Récupération",G120="Déplacement professionnel"),I120,IF(G120="Demi-journée de congé",I120/2,0))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IF(YEAR(DATE('Paramètres'!$B$5,1,1)+116)='Paramètres'!$B$5,DATE('Paramètres'!$B$5,1,1)+116,"")</f>
        <v>46504</v>
      </c>
      <c r="B121" s="19">
        <f>A121</f>
        <v>46504</v>
      </c>
      <c r="C121" s="20" t="str">
        <f>IF(A121="","",IF(COUNTIF('Jours fériés'!$A$5:$A$88,A121)&gt;0,"Jour férié",IF(WEEKDAY(A121,2)&gt;5,"Week-end","Jour ouvré")))</f>
        <v>Jour ouvré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IF(C121="Jour ouvré",'Paramètres'!$B$6,0)</f>
        <v>8</v>
      </c>
      <c r="J121" s="22">
        <f>H121+IF(OR(G121="Congés payés",G121="Arrêt maladie",G121="Rendez-vous médical",G121="Récupération",G121="Déplacement professionnel"),I121,IF(G121="Demi-journée de congé",I121/2,0))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IF(YEAR(DATE('Paramètres'!$B$5,1,1)+117)='Paramètres'!$B$5,DATE('Paramètres'!$B$5,1,1)+117,"")</f>
        <v>46505</v>
      </c>
      <c r="B122" s="19">
        <f>A122</f>
        <v>46505</v>
      </c>
      <c r="C122" s="20" t="str">
        <f>IF(A122="","",IF(COUNTIF('Jours fériés'!$A$5:$A$88,A122)&gt;0,"Jour férié",IF(WEEKDAY(A122,2)&gt;5,"Week-end","Jour ouvré")))</f>
        <v>Jour ouvré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IF(C122="Jour ouvré",'Paramètres'!$B$6,0)</f>
        <v>8</v>
      </c>
      <c r="J122" s="22">
        <f>H122+IF(OR(G122="Congés payés",G122="Arrêt maladie",G122="Rendez-vous médical",G122="Récupération",G122="Déplacement professionnel"),I122,IF(G122="Demi-journée de congé",I122/2,0))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IF(YEAR(DATE('Paramètres'!$B$5,1,1)+118)='Paramètres'!$B$5,DATE('Paramètres'!$B$5,1,1)+118,"")</f>
        <v>46506</v>
      </c>
      <c r="B123" s="19">
        <f>A123</f>
        <v>46506</v>
      </c>
      <c r="C123" s="20" t="str">
        <f>IF(A123="","",IF(COUNTIF('Jours fériés'!$A$5:$A$88,A123)&gt;0,"Jour férié",IF(WEEKDAY(A123,2)&gt;5,"Week-end","Jour ouvré")))</f>
        <v>Jour ouvré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IF(C123="Jour ouvré",'Paramètres'!$B$6,0)</f>
        <v>8</v>
      </c>
      <c r="J123" s="22">
        <f>H123+IF(OR(G123="Congés payés",G123="Arrêt maladie",G123="Rendez-vous médical",G123="Récupération",G123="Déplacement professionnel"),I123,IF(G123="Demi-journée de congé",I123/2,0))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IF(YEAR(DATE('Paramètres'!$B$5,1,1)+119)='Paramètres'!$B$5,DATE('Paramètres'!$B$5,1,1)+119,"")</f>
        <v>46507</v>
      </c>
      <c r="B124" s="19">
        <f>A124</f>
        <v>46507</v>
      </c>
      <c r="C124" s="20" t="str">
        <f>IF(A124="","",IF(COUNTIF('Jours fériés'!$A$5:$A$88,A124)&gt;0,"Jour férié",IF(WEEKDAY(A124,2)&gt;5,"Week-end","Jour ouvré")))</f>
        <v>Jour ouvré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IF(C124="Jour ouvré",'Paramètres'!$B$6,0)</f>
        <v>8</v>
      </c>
      <c r="J124" s="22">
        <f>H124+IF(OR(G124="Congés payés",G124="Arrêt maladie",G124="Rendez-vous médical",G124="Récupération",G124="Déplacement professionnel"),I124,IF(G124="Demi-journée de congé",I124/2,0))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IF(YEAR(DATE('Paramètres'!$B$5,1,1)+120)='Paramètres'!$B$5,DATE('Paramètres'!$B$5,1,1)+120,"")</f>
        <v>46508</v>
      </c>
      <c r="B125" s="19">
        <f>A125</f>
        <v>46508</v>
      </c>
      <c r="C125" s="20" t="str">
        <f>IF(A125="","",IF(COUNTIF('Jours fériés'!$A$5:$A$88,A125)&gt;0,"Jour férié",IF(WEEKDAY(A125,2)&gt;5,"Week-end","Jour ouvré")))</f>
        <v>Jour férié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IF(C125="Jour ouvré",'Paramètres'!$B$6,0)</f>
        <v>0</v>
      </c>
      <c r="J125" s="22">
        <f>H125+IF(OR(G125="Congés payés",G125="Arrêt maladie",G125="Rendez-vous médical",G125="Récupération",G125="Déplacement professionnel"),I125,IF(G125="Demi-journée de congé",I125/2,0))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IF(YEAR(DATE('Paramètres'!$B$5,1,1)+121)='Paramètres'!$B$5,DATE('Paramètres'!$B$5,1,1)+121,"")</f>
        <v>46509</v>
      </c>
      <c r="B126" s="19">
        <f>A126</f>
        <v>46509</v>
      </c>
      <c r="C126" s="20" t="str">
        <f>IF(A126="","",IF(COUNTIF('Jours fériés'!$A$5:$A$88,A126)&gt;0,"Jour férié",IF(WEEKDAY(A126,2)&gt;5,"Week-end","Jour ouvré")))</f>
        <v>Week-end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IF(C126="Jour ouvré",'Paramètres'!$B$6,0)</f>
        <v>0</v>
      </c>
      <c r="J126" s="22">
        <f>H126+IF(OR(G126="Congés payés",G126="Arrêt maladie",G126="Rendez-vous médical",G126="Récupération",G126="Déplacement professionnel"),I126,IF(G126="Demi-journée de congé",I126/2,0))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IF(YEAR(DATE('Paramètres'!$B$5,1,1)+122)='Paramètres'!$B$5,DATE('Paramètres'!$B$5,1,1)+122,"")</f>
        <v>46510</v>
      </c>
      <c r="B127" s="19">
        <f>A127</f>
        <v>46510</v>
      </c>
      <c r="C127" s="20" t="str">
        <f>IF(A127="","",IF(COUNTIF('Jours fériés'!$A$5:$A$88,A127)&gt;0,"Jour férié",IF(WEEKDAY(A127,2)&gt;5,"Week-end","Jour ouvré")))</f>
        <v>Jour ouvré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IF(C127="Jour ouvré",'Paramètres'!$B$6,0)</f>
        <v>8</v>
      </c>
      <c r="J127" s="22">
        <f>H127+IF(OR(G127="Congés payés",G127="Arrêt maladie",G127="Rendez-vous médical",G127="Récupération",G127="Déplacement professionnel"),I127,IF(G127="Demi-journée de congé",I127/2,0))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IF(YEAR(DATE('Paramètres'!$B$5,1,1)+123)='Paramètres'!$B$5,DATE('Paramètres'!$B$5,1,1)+123,"")</f>
        <v>46511</v>
      </c>
      <c r="B128" s="19">
        <f>A128</f>
        <v>46511</v>
      </c>
      <c r="C128" s="20" t="str">
        <f>IF(A128="","",IF(COUNTIF('Jours fériés'!$A$5:$A$88,A128)&gt;0,"Jour férié",IF(WEEKDAY(A128,2)&gt;5,"Week-end","Jour ouvré")))</f>
        <v>Jour ouvré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IF(C128="Jour ouvré",'Paramètres'!$B$6,0)</f>
        <v>8</v>
      </c>
      <c r="J128" s="22">
        <f>H128+IF(OR(G128="Congés payés",G128="Arrêt maladie",G128="Rendez-vous médical",G128="Récupération",G128="Déplacement professionnel"),I128,IF(G128="Demi-journée de congé",I128/2,0))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IF(YEAR(DATE('Paramètres'!$B$5,1,1)+124)='Paramètres'!$B$5,DATE('Paramètres'!$B$5,1,1)+124,"")</f>
        <v>46512</v>
      </c>
      <c r="B129" s="19">
        <f>A129</f>
        <v>46512</v>
      </c>
      <c r="C129" s="20" t="str">
        <f>IF(A129="","",IF(COUNTIF('Jours fériés'!$A$5:$A$88,A129)&gt;0,"Jour férié",IF(WEEKDAY(A129,2)&gt;5,"Week-end","Jour ouvré")))</f>
        <v>Jour ouvré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IF(C129="Jour ouvré",'Paramètres'!$B$6,0)</f>
        <v>8</v>
      </c>
      <c r="J129" s="22">
        <f>H129+IF(OR(G129="Congés payés",G129="Arrêt maladie",G129="Rendez-vous médical",G129="Récupération",G129="Déplacement professionnel"),I129,IF(G129="Demi-journée de congé",I129/2,0))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IF(YEAR(DATE('Paramètres'!$B$5,1,1)+125)='Paramètres'!$B$5,DATE('Paramètres'!$B$5,1,1)+125,"")</f>
        <v>46513</v>
      </c>
      <c r="B130" s="19">
        <f>A130</f>
        <v>46513</v>
      </c>
      <c r="C130" s="20" t="str">
        <f>IF(A130="","",IF(COUNTIF('Jours fériés'!$A$5:$A$88,A130)&gt;0,"Jour férié",IF(WEEKDAY(A130,2)&gt;5,"Week-end","Jour ouvré")))</f>
        <v>Jour férié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IF(C130="Jour ouvré",'Paramètres'!$B$6,0)</f>
        <v>0</v>
      </c>
      <c r="J130" s="22">
        <f>H130+IF(OR(G130="Congés payés",G130="Arrêt maladie",G130="Rendez-vous médical",G130="Récupération",G130="Déplacement professionnel"),I130,IF(G130="Demi-journée de congé",I130/2,0))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IF(YEAR(DATE('Paramètres'!$B$5,1,1)+126)='Paramètres'!$B$5,DATE('Paramètres'!$B$5,1,1)+126,"")</f>
        <v>46514</v>
      </c>
      <c r="B131" s="19">
        <f>A131</f>
        <v>46514</v>
      </c>
      <c r="C131" s="20" t="str">
        <f>IF(A131="","",IF(COUNTIF('Jours fériés'!$A$5:$A$88,A131)&gt;0,"Jour férié",IF(WEEKDAY(A131,2)&gt;5,"Week-end","Jour ouvré")))</f>
        <v>Jour ouvré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IF(C131="Jour ouvré",'Paramètres'!$B$6,0)</f>
        <v>8</v>
      </c>
      <c r="J131" s="22">
        <f>H131+IF(OR(G131="Congés payés",G131="Arrêt maladie",G131="Rendez-vous médical",G131="Récupération",G131="Déplacement professionnel"),I131,IF(G131="Demi-journée de congé",I131/2,0))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IF(YEAR(DATE('Paramètres'!$B$5,1,1)+127)='Paramètres'!$B$5,DATE('Paramètres'!$B$5,1,1)+127,"")</f>
        <v>46515</v>
      </c>
      <c r="B132" s="19">
        <f>A132</f>
        <v>46515</v>
      </c>
      <c r="C132" s="20" t="str">
        <f>IF(A132="","",IF(COUNTIF('Jours fériés'!$A$5:$A$88,A132)&gt;0,"Jour férié",IF(WEEKDAY(A132,2)&gt;5,"Week-end","Jour ouvré")))</f>
        <v>Jour férié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IF(C132="Jour ouvré",'Paramètres'!$B$6,0)</f>
        <v>0</v>
      </c>
      <c r="J132" s="22">
        <f>H132+IF(OR(G132="Congés payés",G132="Arrêt maladie",G132="Rendez-vous médical",G132="Récupération",G132="Déplacement professionnel"),I132,IF(G132="Demi-journée de congé",I132/2,0))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IF(YEAR(DATE('Paramètres'!$B$5,1,1)+128)='Paramètres'!$B$5,DATE('Paramètres'!$B$5,1,1)+128,"")</f>
        <v>46516</v>
      </c>
      <c r="B133" s="19">
        <f>A133</f>
        <v>46516</v>
      </c>
      <c r="C133" s="20" t="str">
        <f>IF(A133="","",IF(COUNTIF('Jours fériés'!$A$5:$A$88,A133)&gt;0,"Jour férié",IF(WEEKDAY(A133,2)&gt;5,"Week-end","Jour ouvré")))</f>
        <v>Week-end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IF(C133="Jour ouvré",'Paramètres'!$B$6,0)</f>
        <v>0</v>
      </c>
      <c r="J133" s="22">
        <f>H133+IF(OR(G133="Congés payés",G133="Arrêt maladie",G133="Rendez-vous médical",G133="Récupération",G133="Déplacement professionnel"),I133,IF(G133="Demi-journée de congé",I133/2,0))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IF(YEAR(DATE('Paramètres'!$B$5,1,1)+129)='Paramètres'!$B$5,DATE('Paramètres'!$B$5,1,1)+129,"")</f>
        <v>46517</v>
      </c>
      <c r="B134" s="19">
        <f>A134</f>
        <v>46517</v>
      </c>
      <c r="C134" s="20" t="str">
        <f>IF(A134="","",IF(COUNTIF('Jours fériés'!$A$5:$A$88,A134)&gt;0,"Jour férié",IF(WEEKDAY(A134,2)&gt;5,"Week-end","Jour ouvré")))</f>
        <v>Jour ouvré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IF(C134="Jour ouvré",'Paramètres'!$B$6,0)</f>
        <v>8</v>
      </c>
      <c r="J134" s="22">
        <f>H134+IF(OR(G134="Congés payés",G134="Arrêt maladie",G134="Rendez-vous médical",G134="Récupération",G134="Déplacement professionnel"),I134,IF(G134="Demi-journée de congé",I134/2,0))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IF(YEAR(DATE('Paramètres'!$B$5,1,1)+130)='Paramètres'!$B$5,DATE('Paramètres'!$B$5,1,1)+130,"")</f>
        <v>46518</v>
      </c>
      <c r="B135" s="19">
        <f>A135</f>
        <v>46518</v>
      </c>
      <c r="C135" s="20" t="str">
        <f>IF(A135="","",IF(COUNTIF('Jours fériés'!$A$5:$A$88,A135)&gt;0,"Jour férié",IF(WEEKDAY(A135,2)&gt;5,"Week-end","Jour ouvré")))</f>
        <v>Jour ouvré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IF(C135="Jour ouvré",'Paramètres'!$B$6,0)</f>
        <v>8</v>
      </c>
      <c r="J135" s="22">
        <f>H135+IF(OR(G135="Congés payés",G135="Arrêt maladie",G135="Rendez-vous médical",G135="Récupération",G135="Déplacement professionnel"),I135,IF(G135="Demi-journée de congé",I135/2,0))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IF(YEAR(DATE('Paramètres'!$B$5,1,1)+131)='Paramètres'!$B$5,DATE('Paramètres'!$B$5,1,1)+131,"")</f>
        <v>46519</v>
      </c>
      <c r="B136" s="19">
        <f>A136</f>
        <v>46519</v>
      </c>
      <c r="C136" s="20" t="str">
        <f>IF(A136="","",IF(COUNTIF('Jours fériés'!$A$5:$A$88,A136)&gt;0,"Jour férié",IF(WEEKDAY(A136,2)&gt;5,"Week-end","Jour ouvré")))</f>
        <v>Jour ouvré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IF(C136="Jour ouvré",'Paramètres'!$B$6,0)</f>
        <v>8</v>
      </c>
      <c r="J136" s="22">
        <f>H136+IF(OR(G136="Congés payés",G136="Arrêt maladie",G136="Rendez-vous médical",G136="Récupération",G136="Déplacement professionnel"),I136,IF(G136="Demi-journée de congé",I136/2,0))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IF(YEAR(DATE('Paramètres'!$B$5,1,1)+132)='Paramètres'!$B$5,DATE('Paramètres'!$B$5,1,1)+132,"")</f>
        <v>46520</v>
      </c>
      <c r="B137" s="19">
        <f>A137</f>
        <v>46520</v>
      </c>
      <c r="C137" s="20" t="str">
        <f>IF(A137="","",IF(COUNTIF('Jours fériés'!$A$5:$A$88,A137)&gt;0,"Jour férié",IF(WEEKDAY(A137,2)&gt;5,"Week-end","Jour ouvré")))</f>
        <v>Jour ouvré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IF(C137="Jour ouvré",'Paramètres'!$B$6,0)</f>
        <v>8</v>
      </c>
      <c r="J137" s="22">
        <f>H137+IF(OR(G137="Congés payés",G137="Arrêt maladie",G137="Rendez-vous médical",G137="Récupération",G137="Déplacement professionnel"),I137,IF(G137="Demi-journée de congé",I137/2,0))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IF(YEAR(DATE('Paramètres'!$B$5,1,1)+133)='Paramètres'!$B$5,DATE('Paramètres'!$B$5,1,1)+133,"")</f>
        <v>46521</v>
      </c>
      <c r="B138" s="19">
        <f>A138</f>
        <v>46521</v>
      </c>
      <c r="C138" s="20" t="str">
        <f>IF(A138="","",IF(COUNTIF('Jours fériés'!$A$5:$A$88,A138)&gt;0,"Jour férié",IF(WEEKDAY(A138,2)&gt;5,"Week-end","Jour ouvré")))</f>
        <v>Jour ouvré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IF(C138="Jour ouvré",'Paramètres'!$B$6,0)</f>
        <v>8</v>
      </c>
      <c r="J138" s="22">
        <f>H138+IF(OR(G138="Congés payés",G138="Arrêt maladie",G138="Rendez-vous médical",G138="Récupération",G138="Déplacement professionnel"),I138,IF(G138="Demi-journée de congé",I138/2,0))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IF(YEAR(DATE('Paramètres'!$B$5,1,1)+134)='Paramètres'!$B$5,DATE('Paramètres'!$B$5,1,1)+134,"")</f>
        <v>46522</v>
      </c>
      <c r="B139" s="19">
        <f>A139</f>
        <v>46522</v>
      </c>
      <c r="C139" s="20" t="str">
        <f>IF(A139="","",IF(COUNTIF('Jours fériés'!$A$5:$A$88,A139)&gt;0,"Jour férié",IF(WEEKDAY(A139,2)&gt;5,"Week-end","Jour ouvré")))</f>
        <v>Week-end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IF(C139="Jour ouvré",'Paramètres'!$B$6,0)</f>
        <v>0</v>
      </c>
      <c r="J139" s="22">
        <f>H139+IF(OR(G139="Congés payés",G139="Arrêt maladie",G139="Rendez-vous médical",G139="Récupération",G139="Déplacement professionnel"),I139,IF(G139="Demi-journée de congé",I139/2,0))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IF(YEAR(DATE('Paramètres'!$B$5,1,1)+135)='Paramètres'!$B$5,DATE('Paramètres'!$B$5,1,1)+135,"")</f>
        <v>46523</v>
      </c>
      <c r="B140" s="19">
        <f>A140</f>
        <v>46523</v>
      </c>
      <c r="C140" s="20" t="str">
        <f>IF(A140="","",IF(COUNTIF('Jours fériés'!$A$5:$A$88,A140)&gt;0,"Jour férié",IF(WEEKDAY(A140,2)&gt;5,"Week-end","Jour ouvré")))</f>
        <v>Week-end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IF(C140="Jour ouvré",'Paramètres'!$B$6,0)</f>
        <v>0</v>
      </c>
      <c r="J140" s="22">
        <f>H140+IF(OR(G140="Congés payés",G140="Arrêt maladie",G140="Rendez-vous médical",G140="Récupération",G140="Déplacement professionnel"),I140,IF(G140="Demi-journée de congé",I140/2,0))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IF(YEAR(DATE('Paramètres'!$B$5,1,1)+136)='Paramètres'!$B$5,DATE('Paramètres'!$B$5,1,1)+136,"")</f>
        <v>46524</v>
      </c>
      <c r="B141" s="19">
        <f>A141</f>
        <v>46524</v>
      </c>
      <c r="C141" s="20" t="str">
        <f>IF(A141="","",IF(COUNTIF('Jours fériés'!$A$5:$A$88,A141)&gt;0,"Jour férié",IF(WEEKDAY(A141,2)&gt;5,"Week-end","Jour ouvré")))</f>
        <v>Jour férié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IF(C141="Jour ouvré",'Paramètres'!$B$6,0)</f>
        <v>0</v>
      </c>
      <c r="J141" s="22">
        <f>H141+IF(OR(G141="Congés payés",G141="Arrêt maladie",G141="Rendez-vous médical",G141="Récupération",G141="Déplacement professionnel"),I141,IF(G141="Demi-journée de congé",I141/2,0))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IF(YEAR(DATE('Paramètres'!$B$5,1,1)+137)='Paramètres'!$B$5,DATE('Paramètres'!$B$5,1,1)+137,"")</f>
        <v>46525</v>
      </c>
      <c r="B142" s="19">
        <f>A142</f>
        <v>46525</v>
      </c>
      <c r="C142" s="20" t="str">
        <f>IF(A142="","",IF(COUNTIF('Jours fériés'!$A$5:$A$88,A142)&gt;0,"Jour férié",IF(WEEKDAY(A142,2)&gt;5,"Week-end","Jour ouvré")))</f>
        <v>Jour ouvré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IF(C142="Jour ouvré",'Paramètres'!$B$6,0)</f>
        <v>8</v>
      </c>
      <c r="J142" s="22">
        <f>H142+IF(OR(G142="Congés payés",G142="Arrêt maladie",G142="Rendez-vous médical",G142="Récupération",G142="Déplacement professionnel"),I142,IF(G142="Demi-journée de congé",I142/2,0))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IF(YEAR(DATE('Paramètres'!$B$5,1,1)+138)='Paramètres'!$B$5,DATE('Paramètres'!$B$5,1,1)+138,"")</f>
        <v>46526</v>
      </c>
      <c r="B143" s="19">
        <f>A143</f>
        <v>46526</v>
      </c>
      <c r="C143" s="20" t="str">
        <f>IF(A143="","",IF(COUNTIF('Jours fériés'!$A$5:$A$88,A143)&gt;0,"Jour férié",IF(WEEKDAY(A143,2)&gt;5,"Week-end","Jour ouvré")))</f>
        <v>Jour ouvré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IF(C143="Jour ouvré",'Paramètres'!$B$6,0)</f>
        <v>8</v>
      </c>
      <c r="J143" s="22">
        <f>H143+IF(OR(G143="Congés payés",G143="Arrêt maladie",G143="Rendez-vous médical",G143="Récupération",G143="Déplacement professionnel"),I143,IF(G143="Demi-journée de congé",I143/2,0))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IF(YEAR(DATE('Paramètres'!$B$5,1,1)+139)='Paramètres'!$B$5,DATE('Paramètres'!$B$5,1,1)+139,"")</f>
        <v>46527</v>
      </c>
      <c r="B144" s="19">
        <f>A144</f>
        <v>46527</v>
      </c>
      <c r="C144" s="20" t="str">
        <f>IF(A144="","",IF(COUNTIF('Jours fériés'!$A$5:$A$88,A144)&gt;0,"Jour férié",IF(WEEKDAY(A144,2)&gt;5,"Week-end","Jour ouvré")))</f>
        <v>Jour ouvré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IF(C144="Jour ouvré",'Paramètres'!$B$6,0)</f>
        <v>8</v>
      </c>
      <c r="J144" s="22">
        <f>H144+IF(OR(G144="Congés payés",G144="Arrêt maladie",G144="Rendez-vous médical",G144="Récupération",G144="Déplacement professionnel"),I144,IF(G144="Demi-journée de congé",I144/2,0))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IF(YEAR(DATE('Paramètres'!$B$5,1,1)+140)='Paramètres'!$B$5,DATE('Paramètres'!$B$5,1,1)+140,"")</f>
        <v>46528</v>
      </c>
      <c r="B145" s="19">
        <f>A145</f>
        <v>46528</v>
      </c>
      <c r="C145" s="20" t="str">
        <f>IF(A145="","",IF(COUNTIF('Jours fériés'!$A$5:$A$88,A145)&gt;0,"Jour férié",IF(WEEKDAY(A145,2)&gt;5,"Week-end","Jour ouvré")))</f>
        <v>Jour ouvré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IF(C145="Jour ouvré",'Paramètres'!$B$6,0)</f>
        <v>8</v>
      </c>
      <c r="J145" s="22">
        <f>H145+IF(OR(G145="Congés payés",G145="Arrêt maladie",G145="Rendez-vous médical",G145="Récupération",G145="Déplacement professionnel"),I145,IF(G145="Demi-journée de congé",I145/2,0))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IF(YEAR(DATE('Paramètres'!$B$5,1,1)+141)='Paramètres'!$B$5,DATE('Paramètres'!$B$5,1,1)+141,"")</f>
        <v>46529</v>
      </c>
      <c r="B146" s="19">
        <f>A146</f>
        <v>46529</v>
      </c>
      <c r="C146" s="20" t="str">
        <f>IF(A146="","",IF(COUNTIF('Jours fériés'!$A$5:$A$88,A146)&gt;0,"Jour férié",IF(WEEKDAY(A146,2)&gt;5,"Week-end","Jour ouvré")))</f>
        <v>Week-end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IF(C146="Jour ouvré",'Paramètres'!$B$6,0)</f>
        <v>0</v>
      </c>
      <c r="J146" s="22">
        <f>H146+IF(OR(G146="Congés payés",G146="Arrêt maladie",G146="Rendez-vous médical",G146="Récupération",G146="Déplacement professionnel"),I146,IF(G146="Demi-journée de congé",I146/2,0))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IF(YEAR(DATE('Paramètres'!$B$5,1,1)+142)='Paramètres'!$B$5,DATE('Paramètres'!$B$5,1,1)+142,"")</f>
        <v>46530</v>
      </c>
      <c r="B147" s="19">
        <f>A147</f>
        <v>46530</v>
      </c>
      <c r="C147" s="20" t="str">
        <f>IF(A147="","",IF(COUNTIF('Jours fériés'!$A$5:$A$88,A147)&gt;0,"Jour férié",IF(WEEKDAY(A147,2)&gt;5,"Week-end","Jour ouvré")))</f>
        <v>Week-end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IF(C147="Jour ouvré",'Paramètres'!$B$6,0)</f>
        <v>0</v>
      </c>
      <c r="J147" s="22">
        <f>H147+IF(OR(G147="Congés payés",G147="Arrêt maladie",G147="Rendez-vous médical",G147="Récupération",G147="Déplacement professionnel"),I147,IF(G147="Demi-journée de congé",I147/2,0))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IF(YEAR(DATE('Paramètres'!$B$5,1,1)+143)='Paramètres'!$B$5,DATE('Paramètres'!$B$5,1,1)+143,"")</f>
        <v>46531</v>
      </c>
      <c r="B148" s="19">
        <f>A148</f>
        <v>46531</v>
      </c>
      <c r="C148" s="20" t="str">
        <f>IF(A148="","",IF(COUNTIF('Jours fériés'!$A$5:$A$88,A148)&gt;0,"Jour férié",IF(WEEKDAY(A148,2)&gt;5,"Week-end","Jour ouvré")))</f>
        <v>Jour ouvré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IF(C148="Jour ouvré",'Paramètres'!$B$6,0)</f>
        <v>8</v>
      </c>
      <c r="J148" s="22">
        <f>H148+IF(OR(G148="Congés payés",G148="Arrêt maladie",G148="Rendez-vous médical",G148="Récupération",G148="Déplacement professionnel"),I148,IF(G148="Demi-journée de congé",I148/2,0))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IF(YEAR(DATE('Paramètres'!$B$5,1,1)+144)='Paramètres'!$B$5,DATE('Paramètres'!$B$5,1,1)+144,"")</f>
        <v>46532</v>
      </c>
      <c r="B149" s="19">
        <f>A149</f>
        <v>46532</v>
      </c>
      <c r="C149" s="20" t="str">
        <f>IF(A149="","",IF(COUNTIF('Jours fériés'!$A$5:$A$88,A149)&gt;0,"Jour férié",IF(WEEKDAY(A149,2)&gt;5,"Week-end","Jour ouvré")))</f>
        <v>Jour ouvré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IF(C149="Jour ouvré",'Paramètres'!$B$6,0)</f>
        <v>8</v>
      </c>
      <c r="J149" s="22">
        <f>H149+IF(OR(G149="Congés payés",G149="Arrêt maladie",G149="Rendez-vous médical",G149="Récupération",G149="Déplacement professionnel"),I149,IF(G149="Demi-journée de congé",I149/2,0))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IF(YEAR(DATE('Paramètres'!$B$5,1,1)+145)='Paramètres'!$B$5,DATE('Paramètres'!$B$5,1,1)+145,"")</f>
        <v>46533</v>
      </c>
      <c r="B150" s="19">
        <f>A150</f>
        <v>46533</v>
      </c>
      <c r="C150" s="20" t="str">
        <f>IF(A150="","",IF(COUNTIF('Jours fériés'!$A$5:$A$88,A150)&gt;0,"Jour férié",IF(WEEKDAY(A150,2)&gt;5,"Week-end","Jour ouvré")))</f>
        <v>Jour ouvré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IF(C150="Jour ouvré",'Paramètres'!$B$6,0)</f>
        <v>8</v>
      </c>
      <c r="J150" s="22">
        <f>H150+IF(OR(G150="Congés payés",G150="Arrêt maladie",G150="Rendez-vous médical",G150="Récupération",G150="Déplacement professionnel"),I150,IF(G150="Demi-journée de congé",I150/2,0))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IF(YEAR(DATE('Paramètres'!$B$5,1,1)+146)='Paramètres'!$B$5,DATE('Paramètres'!$B$5,1,1)+146,"")</f>
        <v>46534</v>
      </c>
      <c r="B151" s="19">
        <f>A151</f>
        <v>46534</v>
      </c>
      <c r="C151" s="20" t="str">
        <f>IF(A151="","",IF(COUNTIF('Jours fériés'!$A$5:$A$88,A151)&gt;0,"Jour férié",IF(WEEKDAY(A151,2)&gt;5,"Week-end","Jour ouvré")))</f>
        <v>Jour ouvré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IF(C151="Jour ouvré",'Paramètres'!$B$6,0)</f>
        <v>8</v>
      </c>
      <c r="J151" s="22">
        <f>H151+IF(OR(G151="Congés payés",G151="Arrêt maladie",G151="Rendez-vous médical",G151="Récupération",G151="Déplacement professionnel"),I151,IF(G151="Demi-journée de congé",I151/2,0))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IF(YEAR(DATE('Paramètres'!$B$5,1,1)+147)='Paramètres'!$B$5,DATE('Paramètres'!$B$5,1,1)+147,"")</f>
        <v>46535</v>
      </c>
      <c r="B152" s="19">
        <f>A152</f>
        <v>46535</v>
      </c>
      <c r="C152" s="20" t="str">
        <f>IF(A152="","",IF(COUNTIF('Jours fériés'!$A$5:$A$88,A152)&gt;0,"Jour férié",IF(WEEKDAY(A152,2)&gt;5,"Week-end","Jour ouvré")))</f>
        <v>Jour ouvré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IF(C152="Jour ouvré",'Paramètres'!$B$6,0)</f>
        <v>8</v>
      </c>
      <c r="J152" s="22">
        <f>H152+IF(OR(G152="Congés payés",G152="Arrêt maladie",G152="Rendez-vous médical",G152="Récupération",G152="Déplacement professionnel"),I152,IF(G152="Demi-journée de congé",I152/2,0))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IF(YEAR(DATE('Paramètres'!$B$5,1,1)+148)='Paramètres'!$B$5,DATE('Paramètres'!$B$5,1,1)+148,"")</f>
        <v>46536</v>
      </c>
      <c r="B153" s="19">
        <f>A153</f>
        <v>46536</v>
      </c>
      <c r="C153" s="20" t="str">
        <f>IF(A153="","",IF(COUNTIF('Jours fériés'!$A$5:$A$88,A153)&gt;0,"Jour férié",IF(WEEKDAY(A153,2)&gt;5,"Week-end","Jour ouvré")))</f>
        <v>Week-end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IF(C153="Jour ouvré",'Paramètres'!$B$6,0)</f>
        <v>0</v>
      </c>
      <c r="J153" s="22">
        <f>H153+IF(OR(G153="Congés payés",G153="Arrêt maladie",G153="Rendez-vous médical",G153="Récupération",G153="Déplacement professionnel"),I153,IF(G153="Demi-journée de congé",I153/2,0))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IF(YEAR(DATE('Paramètres'!$B$5,1,1)+149)='Paramètres'!$B$5,DATE('Paramètres'!$B$5,1,1)+149,"")</f>
        <v>46537</v>
      </c>
      <c r="B154" s="19">
        <f>A154</f>
        <v>46537</v>
      </c>
      <c r="C154" s="20" t="str">
        <f>IF(A154="","",IF(COUNTIF('Jours fériés'!$A$5:$A$88,A154)&gt;0,"Jour férié",IF(WEEKDAY(A154,2)&gt;5,"Week-end","Jour ouvré")))</f>
        <v>Week-end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IF(C154="Jour ouvré",'Paramètres'!$B$6,0)</f>
        <v>0</v>
      </c>
      <c r="J154" s="22">
        <f>H154+IF(OR(G154="Congés payés",G154="Arrêt maladie",G154="Rendez-vous médical",G154="Récupération",G154="Déplacement professionnel"),I154,IF(G154="Demi-journée de congé",I154/2,0))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IF(YEAR(DATE('Paramètres'!$B$5,1,1)+150)='Paramètres'!$B$5,DATE('Paramètres'!$B$5,1,1)+150,"")</f>
        <v>46538</v>
      </c>
      <c r="B155" s="19">
        <f>A155</f>
        <v>46538</v>
      </c>
      <c r="C155" s="20" t="str">
        <f>IF(A155="","",IF(COUNTIF('Jours fériés'!$A$5:$A$88,A155)&gt;0,"Jour férié",IF(WEEKDAY(A155,2)&gt;5,"Week-end","Jour ouvré")))</f>
        <v>Jour ouvré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IF(C155="Jour ouvré",'Paramètres'!$B$6,0)</f>
        <v>8</v>
      </c>
      <c r="J155" s="22">
        <f>H155+IF(OR(G155="Congés payés",G155="Arrêt maladie",G155="Rendez-vous médical",G155="Récupération",G155="Déplacement professionnel"),I155,IF(G155="Demi-journée de congé",I155/2,0))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IF(YEAR(DATE('Paramètres'!$B$5,1,1)+151)='Paramètres'!$B$5,DATE('Paramètres'!$B$5,1,1)+151,"")</f>
        <v>46539</v>
      </c>
      <c r="B156" s="19">
        <f>A156</f>
        <v>46539</v>
      </c>
      <c r="C156" s="20" t="str">
        <f>IF(A156="","",IF(COUNTIF('Jours fériés'!$A$5:$A$88,A156)&gt;0,"Jour férié",IF(WEEKDAY(A156,2)&gt;5,"Week-end","Jour ouvré")))</f>
        <v>Jour ouvré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IF(C156="Jour ouvré",'Paramètres'!$B$6,0)</f>
        <v>8</v>
      </c>
      <c r="J156" s="22">
        <f>H156+IF(OR(G156="Congés payés",G156="Arrêt maladie",G156="Rendez-vous médical",G156="Récupération",G156="Déplacement professionnel"),I156,IF(G156="Demi-journée de congé",I156/2,0))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IF(YEAR(DATE('Paramètres'!$B$5,1,1)+152)='Paramètres'!$B$5,DATE('Paramètres'!$B$5,1,1)+152,"")</f>
        <v>46540</v>
      </c>
      <c r="B157" s="19">
        <f>A157</f>
        <v>46540</v>
      </c>
      <c r="C157" s="20" t="str">
        <f>IF(A157="","",IF(COUNTIF('Jours fériés'!$A$5:$A$88,A157)&gt;0,"Jour férié",IF(WEEKDAY(A157,2)&gt;5,"Week-end","Jour ouvré")))</f>
        <v>Jour ouvré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IF(C157="Jour ouvré",'Paramètres'!$B$6,0)</f>
        <v>8</v>
      </c>
      <c r="J157" s="22">
        <f>H157+IF(OR(G157="Congés payés",G157="Arrêt maladie",G157="Rendez-vous médical",G157="Récupération",G157="Déplacement professionnel"),I157,IF(G157="Demi-journée de congé",I157/2,0))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IF(YEAR(DATE('Paramètres'!$B$5,1,1)+153)='Paramètres'!$B$5,DATE('Paramètres'!$B$5,1,1)+153,"")</f>
        <v>46541</v>
      </c>
      <c r="B158" s="19">
        <f>A158</f>
        <v>46541</v>
      </c>
      <c r="C158" s="20" t="str">
        <f>IF(A158="","",IF(COUNTIF('Jours fériés'!$A$5:$A$88,A158)&gt;0,"Jour férié",IF(WEEKDAY(A158,2)&gt;5,"Week-end","Jour ouvré")))</f>
        <v>Jour ouvré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IF(C158="Jour ouvré",'Paramètres'!$B$6,0)</f>
        <v>8</v>
      </c>
      <c r="J158" s="22">
        <f>H158+IF(OR(G158="Congés payés",G158="Arrêt maladie",G158="Rendez-vous médical",G158="Récupération",G158="Déplacement professionnel"),I158,IF(G158="Demi-journée de congé",I158/2,0))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IF(YEAR(DATE('Paramètres'!$B$5,1,1)+154)='Paramètres'!$B$5,DATE('Paramètres'!$B$5,1,1)+154,"")</f>
        <v>46542</v>
      </c>
      <c r="B159" s="19">
        <f>A159</f>
        <v>46542</v>
      </c>
      <c r="C159" s="20" t="str">
        <f>IF(A159="","",IF(COUNTIF('Jours fériés'!$A$5:$A$88,A159)&gt;0,"Jour férié",IF(WEEKDAY(A159,2)&gt;5,"Week-end","Jour ouvré")))</f>
        <v>Jour ouvré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IF(C159="Jour ouvré",'Paramètres'!$B$6,0)</f>
        <v>8</v>
      </c>
      <c r="J159" s="22">
        <f>H159+IF(OR(G159="Congés payés",G159="Arrêt maladie",G159="Rendez-vous médical",G159="Récupération",G159="Déplacement professionnel"),I159,IF(G159="Demi-journée de congé",I159/2,0))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IF(YEAR(DATE('Paramètres'!$B$5,1,1)+155)='Paramètres'!$B$5,DATE('Paramètres'!$B$5,1,1)+155,"")</f>
        <v>46543</v>
      </c>
      <c r="B160" s="19">
        <f>A160</f>
        <v>46543</v>
      </c>
      <c r="C160" s="20" t="str">
        <f>IF(A160="","",IF(COUNTIF('Jours fériés'!$A$5:$A$88,A160)&gt;0,"Jour férié",IF(WEEKDAY(A160,2)&gt;5,"Week-end","Jour ouvré")))</f>
        <v>Week-end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IF(C160="Jour ouvré",'Paramètres'!$B$6,0)</f>
        <v>0</v>
      </c>
      <c r="J160" s="22">
        <f>H160+IF(OR(G160="Congés payés",G160="Arrêt maladie",G160="Rendez-vous médical",G160="Récupération",G160="Déplacement professionnel"),I160,IF(G160="Demi-journée de congé",I160/2,0))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IF(YEAR(DATE('Paramètres'!$B$5,1,1)+156)='Paramètres'!$B$5,DATE('Paramètres'!$B$5,1,1)+156,"")</f>
        <v>46544</v>
      </c>
      <c r="B161" s="19">
        <f>A161</f>
        <v>46544</v>
      </c>
      <c r="C161" s="20" t="str">
        <f>IF(A161="","",IF(COUNTIF('Jours fériés'!$A$5:$A$88,A161)&gt;0,"Jour férié",IF(WEEKDAY(A161,2)&gt;5,"Week-end","Jour ouvré")))</f>
        <v>Week-end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IF(C161="Jour ouvré",'Paramètres'!$B$6,0)</f>
        <v>0</v>
      </c>
      <c r="J161" s="22">
        <f>H161+IF(OR(G161="Congés payés",G161="Arrêt maladie",G161="Rendez-vous médical",G161="Récupération",G161="Déplacement professionnel"),I161,IF(G161="Demi-journée de congé",I161/2,0))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IF(YEAR(DATE('Paramètres'!$B$5,1,1)+157)='Paramètres'!$B$5,DATE('Paramètres'!$B$5,1,1)+157,"")</f>
        <v>46545</v>
      </c>
      <c r="B162" s="19">
        <f>A162</f>
        <v>46545</v>
      </c>
      <c r="C162" s="20" t="str">
        <f>IF(A162="","",IF(COUNTIF('Jours fériés'!$A$5:$A$88,A162)&gt;0,"Jour férié",IF(WEEKDAY(A162,2)&gt;5,"Week-end","Jour ouvré")))</f>
        <v>Jour ouvré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IF(C162="Jour ouvré",'Paramètres'!$B$6,0)</f>
        <v>8</v>
      </c>
      <c r="J162" s="22">
        <f>H162+IF(OR(G162="Congés payés",G162="Arrêt maladie",G162="Rendez-vous médical",G162="Récupération",G162="Déplacement professionnel"),I162,IF(G162="Demi-journée de congé",I162/2,0))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IF(YEAR(DATE('Paramètres'!$B$5,1,1)+158)='Paramètres'!$B$5,DATE('Paramètres'!$B$5,1,1)+158,"")</f>
        <v>46546</v>
      </c>
      <c r="B163" s="19">
        <f>A163</f>
        <v>46546</v>
      </c>
      <c r="C163" s="20" t="str">
        <f>IF(A163="","",IF(COUNTIF('Jours fériés'!$A$5:$A$88,A163)&gt;0,"Jour férié",IF(WEEKDAY(A163,2)&gt;5,"Week-end","Jour ouvré")))</f>
        <v>Jour ouvré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IF(C163="Jour ouvré",'Paramètres'!$B$6,0)</f>
        <v>8</v>
      </c>
      <c r="J163" s="22">
        <f>H163+IF(OR(G163="Congés payés",G163="Arrêt maladie",G163="Rendez-vous médical",G163="Récupération",G163="Déplacement professionnel"),I163,IF(G163="Demi-journée de congé",I163/2,0))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IF(YEAR(DATE('Paramètres'!$B$5,1,1)+159)='Paramètres'!$B$5,DATE('Paramètres'!$B$5,1,1)+159,"")</f>
        <v>46547</v>
      </c>
      <c r="B164" s="19">
        <f>A164</f>
        <v>46547</v>
      </c>
      <c r="C164" s="20" t="str">
        <f>IF(A164="","",IF(COUNTIF('Jours fériés'!$A$5:$A$88,A164)&gt;0,"Jour férié",IF(WEEKDAY(A164,2)&gt;5,"Week-end","Jour ouvré")))</f>
        <v>Jour ouvré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IF(C164="Jour ouvré",'Paramètres'!$B$6,0)</f>
        <v>8</v>
      </c>
      <c r="J164" s="22">
        <f>H164+IF(OR(G164="Congés payés",G164="Arrêt maladie",G164="Rendez-vous médical",G164="Récupération",G164="Déplacement professionnel"),I164,IF(G164="Demi-journée de congé",I164/2,0))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IF(YEAR(DATE('Paramètres'!$B$5,1,1)+160)='Paramètres'!$B$5,DATE('Paramètres'!$B$5,1,1)+160,"")</f>
        <v>46548</v>
      </c>
      <c r="B165" s="19">
        <f>A165</f>
        <v>46548</v>
      </c>
      <c r="C165" s="20" t="str">
        <f>IF(A165="","",IF(COUNTIF('Jours fériés'!$A$5:$A$88,A165)&gt;0,"Jour férié",IF(WEEKDAY(A165,2)&gt;5,"Week-end","Jour ouvré")))</f>
        <v>Jour ouvré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IF(C165="Jour ouvré",'Paramètres'!$B$6,0)</f>
        <v>8</v>
      </c>
      <c r="J165" s="22">
        <f>H165+IF(OR(G165="Congés payés",G165="Arrêt maladie",G165="Rendez-vous médical",G165="Récupération",G165="Déplacement professionnel"),I165,IF(G165="Demi-journée de congé",I165/2,0))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IF(YEAR(DATE('Paramètres'!$B$5,1,1)+161)='Paramètres'!$B$5,DATE('Paramètres'!$B$5,1,1)+161,"")</f>
        <v>46549</v>
      </c>
      <c r="B166" s="19">
        <f>A166</f>
        <v>46549</v>
      </c>
      <c r="C166" s="20" t="str">
        <f>IF(A166="","",IF(COUNTIF('Jours fériés'!$A$5:$A$88,A166)&gt;0,"Jour férié",IF(WEEKDAY(A166,2)&gt;5,"Week-end","Jour ouvré")))</f>
        <v>Jour ouvré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IF(C166="Jour ouvré",'Paramètres'!$B$6,0)</f>
        <v>8</v>
      </c>
      <c r="J166" s="22">
        <f>H166+IF(OR(G166="Congés payés",G166="Arrêt maladie",G166="Rendez-vous médical",G166="Récupération",G166="Déplacement professionnel"),I166,IF(G166="Demi-journée de congé",I166/2,0))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IF(YEAR(DATE('Paramètres'!$B$5,1,1)+162)='Paramètres'!$B$5,DATE('Paramètres'!$B$5,1,1)+162,"")</f>
        <v>46550</v>
      </c>
      <c r="B167" s="19">
        <f>A167</f>
        <v>46550</v>
      </c>
      <c r="C167" s="20" t="str">
        <f>IF(A167="","",IF(COUNTIF('Jours fériés'!$A$5:$A$88,A167)&gt;0,"Jour férié",IF(WEEKDAY(A167,2)&gt;5,"Week-end","Jour ouvré")))</f>
        <v>Week-end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IF(C167="Jour ouvré",'Paramètres'!$B$6,0)</f>
        <v>0</v>
      </c>
      <c r="J167" s="22">
        <f>H167+IF(OR(G167="Congés payés",G167="Arrêt maladie",G167="Rendez-vous médical",G167="Récupération",G167="Déplacement professionnel"),I167,IF(G167="Demi-journée de congé",I167/2,0))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IF(YEAR(DATE('Paramètres'!$B$5,1,1)+163)='Paramètres'!$B$5,DATE('Paramètres'!$B$5,1,1)+163,"")</f>
        <v>46551</v>
      </c>
      <c r="B168" s="19">
        <f>A168</f>
        <v>46551</v>
      </c>
      <c r="C168" s="20" t="str">
        <f>IF(A168="","",IF(COUNTIF('Jours fériés'!$A$5:$A$88,A168)&gt;0,"Jour férié",IF(WEEKDAY(A168,2)&gt;5,"Week-end","Jour ouvré")))</f>
        <v>Week-end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IF(C168="Jour ouvré",'Paramètres'!$B$6,0)</f>
        <v>0</v>
      </c>
      <c r="J168" s="22">
        <f>H168+IF(OR(G168="Congés payés",G168="Arrêt maladie",G168="Rendez-vous médical",G168="Récupération",G168="Déplacement professionnel"),I168,IF(G168="Demi-journée de congé",I168/2,0))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IF(YEAR(DATE('Paramètres'!$B$5,1,1)+164)='Paramètres'!$B$5,DATE('Paramètres'!$B$5,1,1)+164,"")</f>
        <v>46552</v>
      </c>
      <c r="B169" s="19">
        <f>A169</f>
        <v>46552</v>
      </c>
      <c r="C169" s="20" t="str">
        <f>IF(A169="","",IF(COUNTIF('Jours fériés'!$A$5:$A$88,A169)&gt;0,"Jour férié",IF(WEEKDAY(A169,2)&gt;5,"Week-end","Jour ouvré")))</f>
        <v>Jour ouvré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IF(C169="Jour ouvré",'Paramètres'!$B$6,0)</f>
        <v>8</v>
      </c>
      <c r="J169" s="22">
        <f>H169+IF(OR(G169="Congés payés",G169="Arrêt maladie",G169="Rendez-vous médical",G169="Récupération",G169="Déplacement professionnel"),I169,IF(G169="Demi-journée de congé",I169/2,0))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IF(YEAR(DATE('Paramètres'!$B$5,1,1)+165)='Paramètres'!$B$5,DATE('Paramètres'!$B$5,1,1)+165,"")</f>
        <v>46553</v>
      </c>
      <c r="B170" s="19">
        <f>A170</f>
        <v>46553</v>
      </c>
      <c r="C170" s="20" t="str">
        <f>IF(A170="","",IF(COUNTIF('Jours fériés'!$A$5:$A$88,A170)&gt;0,"Jour férié",IF(WEEKDAY(A170,2)&gt;5,"Week-end","Jour ouvré")))</f>
        <v>Jour ouvré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IF(C170="Jour ouvré",'Paramètres'!$B$6,0)</f>
        <v>8</v>
      </c>
      <c r="J170" s="22">
        <f>H170+IF(OR(G170="Congés payés",G170="Arrêt maladie",G170="Rendez-vous médical",G170="Récupération",G170="Déplacement professionnel"),I170,IF(G170="Demi-journée de congé",I170/2,0))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IF(YEAR(DATE('Paramètres'!$B$5,1,1)+166)='Paramètres'!$B$5,DATE('Paramètres'!$B$5,1,1)+166,"")</f>
        <v>46554</v>
      </c>
      <c r="B171" s="19">
        <f>A171</f>
        <v>46554</v>
      </c>
      <c r="C171" s="20" t="str">
        <f>IF(A171="","",IF(COUNTIF('Jours fériés'!$A$5:$A$88,A171)&gt;0,"Jour férié",IF(WEEKDAY(A171,2)&gt;5,"Week-end","Jour ouvré")))</f>
        <v>Jour ouvré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IF(C171="Jour ouvré",'Paramètres'!$B$6,0)</f>
        <v>8</v>
      </c>
      <c r="J171" s="22">
        <f>H171+IF(OR(G171="Congés payés",G171="Arrêt maladie",G171="Rendez-vous médical",G171="Récupération",G171="Déplacement professionnel"),I171,IF(G171="Demi-journée de congé",I171/2,0))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IF(YEAR(DATE('Paramètres'!$B$5,1,1)+167)='Paramètres'!$B$5,DATE('Paramètres'!$B$5,1,1)+167,"")</f>
        <v>46555</v>
      </c>
      <c r="B172" s="19">
        <f>A172</f>
        <v>46555</v>
      </c>
      <c r="C172" s="20" t="str">
        <f>IF(A172="","",IF(COUNTIF('Jours fériés'!$A$5:$A$88,A172)&gt;0,"Jour férié",IF(WEEKDAY(A172,2)&gt;5,"Week-end","Jour ouvré")))</f>
        <v>Jour ouvré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IF(C172="Jour ouvré",'Paramètres'!$B$6,0)</f>
        <v>8</v>
      </c>
      <c r="J172" s="22">
        <f>H172+IF(OR(G172="Congés payés",G172="Arrêt maladie",G172="Rendez-vous médical",G172="Récupération",G172="Déplacement professionnel"),I172,IF(G172="Demi-journée de congé",I172/2,0))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IF(YEAR(DATE('Paramètres'!$B$5,1,1)+168)='Paramètres'!$B$5,DATE('Paramètres'!$B$5,1,1)+168,"")</f>
        <v>46556</v>
      </c>
      <c r="B173" s="19">
        <f>A173</f>
        <v>46556</v>
      </c>
      <c r="C173" s="20" t="str">
        <f>IF(A173="","",IF(COUNTIF('Jours fériés'!$A$5:$A$88,A173)&gt;0,"Jour férié",IF(WEEKDAY(A173,2)&gt;5,"Week-end","Jour ouvré")))</f>
        <v>Jour ouvré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IF(C173="Jour ouvré",'Paramètres'!$B$6,0)</f>
        <v>8</v>
      </c>
      <c r="J173" s="22">
        <f>H173+IF(OR(G173="Congés payés",G173="Arrêt maladie",G173="Rendez-vous médical",G173="Récupération",G173="Déplacement professionnel"),I173,IF(G173="Demi-journée de congé",I173/2,0))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IF(YEAR(DATE('Paramètres'!$B$5,1,1)+169)='Paramètres'!$B$5,DATE('Paramètres'!$B$5,1,1)+169,"")</f>
        <v>46557</v>
      </c>
      <c r="B174" s="19">
        <f>A174</f>
        <v>46557</v>
      </c>
      <c r="C174" s="20" t="str">
        <f>IF(A174="","",IF(COUNTIF('Jours fériés'!$A$5:$A$88,A174)&gt;0,"Jour férié",IF(WEEKDAY(A174,2)&gt;5,"Week-end","Jour ouvré")))</f>
        <v>Week-end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IF(C174="Jour ouvré",'Paramètres'!$B$6,0)</f>
        <v>0</v>
      </c>
      <c r="J174" s="22">
        <f>H174+IF(OR(G174="Congés payés",G174="Arrêt maladie",G174="Rendez-vous médical",G174="Récupération",G174="Déplacement professionnel"),I174,IF(G174="Demi-journée de congé",I174/2,0))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IF(YEAR(DATE('Paramètres'!$B$5,1,1)+170)='Paramètres'!$B$5,DATE('Paramètres'!$B$5,1,1)+170,"")</f>
        <v>46558</v>
      </c>
      <c r="B175" s="19">
        <f>A175</f>
        <v>46558</v>
      </c>
      <c r="C175" s="20" t="str">
        <f>IF(A175="","",IF(COUNTIF('Jours fériés'!$A$5:$A$88,A175)&gt;0,"Jour férié",IF(WEEKDAY(A175,2)&gt;5,"Week-end","Jour ouvré")))</f>
        <v>Week-end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IF(C175="Jour ouvré",'Paramètres'!$B$6,0)</f>
        <v>0</v>
      </c>
      <c r="J175" s="22">
        <f>H175+IF(OR(G175="Congés payés",G175="Arrêt maladie",G175="Rendez-vous médical",G175="Récupération",G175="Déplacement professionnel"),I175,IF(G175="Demi-journée de congé",I175/2,0))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IF(YEAR(DATE('Paramètres'!$B$5,1,1)+171)='Paramètres'!$B$5,DATE('Paramètres'!$B$5,1,1)+171,"")</f>
        <v>46559</v>
      </c>
      <c r="B176" s="19">
        <f>A176</f>
        <v>46559</v>
      </c>
      <c r="C176" s="20" t="str">
        <f>IF(A176="","",IF(COUNTIF('Jours fériés'!$A$5:$A$88,A176)&gt;0,"Jour férié",IF(WEEKDAY(A176,2)&gt;5,"Week-end","Jour ouvré")))</f>
        <v>Jour ouvré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IF(C176="Jour ouvré",'Paramètres'!$B$6,0)</f>
        <v>8</v>
      </c>
      <c r="J176" s="22">
        <f>H176+IF(OR(G176="Congés payés",G176="Arrêt maladie",G176="Rendez-vous médical",G176="Récupération",G176="Déplacement professionnel"),I176,IF(G176="Demi-journée de congé",I176/2,0))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IF(YEAR(DATE('Paramètres'!$B$5,1,1)+172)='Paramètres'!$B$5,DATE('Paramètres'!$B$5,1,1)+172,"")</f>
        <v>46560</v>
      </c>
      <c r="B177" s="19">
        <f>A177</f>
        <v>46560</v>
      </c>
      <c r="C177" s="20" t="str">
        <f>IF(A177="","",IF(COUNTIF('Jours fériés'!$A$5:$A$88,A177)&gt;0,"Jour férié",IF(WEEKDAY(A177,2)&gt;5,"Week-end","Jour ouvré")))</f>
        <v>Jour ouvré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IF(C177="Jour ouvré",'Paramètres'!$B$6,0)</f>
        <v>8</v>
      </c>
      <c r="J177" s="22">
        <f>H177+IF(OR(G177="Congés payés",G177="Arrêt maladie",G177="Rendez-vous médical",G177="Récupération",G177="Déplacement professionnel"),I177,IF(G177="Demi-journée de congé",I177/2,0))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IF(YEAR(DATE('Paramètres'!$B$5,1,1)+173)='Paramètres'!$B$5,DATE('Paramètres'!$B$5,1,1)+173,"")</f>
        <v>46561</v>
      </c>
      <c r="B178" s="19">
        <f>A178</f>
        <v>46561</v>
      </c>
      <c r="C178" s="20" t="str">
        <f>IF(A178="","",IF(COUNTIF('Jours fériés'!$A$5:$A$88,A178)&gt;0,"Jour férié",IF(WEEKDAY(A178,2)&gt;5,"Week-end","Jour ouvré")))</f>
        <v>Jour ouvré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IF(C178="Jour ouvré",'Paramètres'!$B$6,0)</f>
        <v>8</v>
      </c>
      <c r="J178" s="22">
        <f>H178+IF(OR(G178="Congés payés",G178="Arrêt maladie",G178="Rendez-vous médical",G178="Récupération",G178="Déplacement professionnel"),I178,IF(G178="Demi-journée de congé",I178/2,0))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IF(YEAR(DATE('Paramètres'!$B$5,1,1)+174)='Paramètres'!$B$5,DATE('Paramètres'!$B$5,1,1)+174,"")</f>
        <v>46562</v>
      </c>
      <c r="B179" s="19">
        <f>A179</f>
        <v>46562</v>
      </c>
      <c r="C179" s="20" t="str">
        <f>IF(A179="","",IF(COUNTIF('Jours fériés'!$A$5:$A$88,A179)&gt;0,"Jour férié",IF(WEEKDAY(A179,2)&gt;5,"Week-end","Jour ouvré")))</f>
        <v>Jour ouvré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IF(C179="Jour ouvré",'Paramètres'!$B$6,0)</f>
        <v>8</v>
      </c>
      <c r="J179" s="22">
        <f>H179+IF(OR(G179="Congés payés",G179="Arrêt maladie",G179="Rendez-vous médical",G179="Récupération",G179="Déplacement professionnel"),I179,IF(G179="Demi-journée de congé",I179/2,0))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IF(YEAR(DATE('Paramètres'!$B$5,1,1)+175)='Paramètres'!$B$5,DATE('Paramètres'!$B$5,1,1)+175,"")</f>
        <v>46563</v>
      </c>
      <c r="B180" s="19">
        <f>A180</f>
        <v>46563</v>
      </c>
      <c r="C180" s="20" t="str">
        <f>IF(A180="","",IF(COUNTIF('Jours fériés'!$A$5:$A$88,A180)&gt;0,"Jour férié",IF(WEEKDAY(A180,2)&gt;5,"Week-end","Jour ouvré")))</f>
        <v>Jour ouvré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IF(C180="Jour ouvré",'Paramètres'!$B$6,0)</f>
        <v>8</v>
      </c>
      <c r="J180" s="22">
        <f>H180+IF(OR(G180="Congés payés",G180="Arrêt maladie",G180="Rendez-vous médical",G180="Récupération",G180="Déplacement professionnel"),I180,IF(G180="Demi-journée de congé",I180/2,0))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IF(YEAR(DATE('Paramètres'!$B$5,1,1)+176)='Paramètres'!$B$5,DATE('Paramètres'!$B$5,1,1)+176,"")</f>
        <v>46564</v>
      </c>
      <c r="B181" s="19">
        <f>A181</f>
        <v>46564</v>
      </c>
      <c r="C181" s="20" t="str">
        <f>IF(A181="","",IF(COUNTIF('Jours fériés'!$A$5:$A$88,A181)&gt;0,"Jour férié",IF(WEEKDAY(A181,2)&gt;5,"Week-end","Jour ouvré")))</f>
        <v>Week-end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IF(C181="Jour ouvré",'Paramètres'!$B$6,0)</f>
        <v>0</v>
      </c>
      <c r="J181" s="22">
        <f>H181+IF(OR(G181="Congés payés",G181="Arrêt maladie",G181="Rendez-vous médical",G181="Récupération",G181="Déplacement professionnel"),I181,IF(G181="Demi-journée de congé",I181/2,0))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IF(YEAR(DATE('Paramètres'!$B$5,1,1)+177)='Paramètres'!$B$5,DATE('Paramètres'!$B$5,1,1)+177,"")</f>
        <v>46565</v>
      </c>
      <c r="B182" s="19">
        <f>A182</f>
        <v>46565</v>
      </c>
      <c r="C182" s="20" t="str">
        <f>IF(A182="","",IF(COUNTIF('Jours fériés'!$A$5:$A$88,A182)&gt;0,"Jour férié",IF(WEEKDAY(A182,2)&gt;5,"Week-end","Jour ouvré")))</f>
        <v>Week-end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IF(C182="Jour ouvré",'Paramètres'!$B$6,0)</f>
        <v>0</v>
      </c>
      <c r="J182" s="22">
        <f>H182+IF(OR(G182="Congés payés",G182="Arrêt maladie",G182="Rendez-vous médical",G182="Récupération",G182="Déplacement professionnel"),I182,IF(G182="Demi-journée de congé",I182/2,0))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IF(YEAR(DATE('Paramètres'!$B$5,1,1)+178)='Paramètres'!$B$5,DATE('Paramètres'!$B$5,1,1)+178,"")</f>
        <v>46566</v>
      </c>
      <c r="B183" s="19">
        <f>A183</f>
        <v>46566</v>
      </c>
      <c r="C183" s="20" t="str">
        <f>IF(A183="","",IF(COUNTIF('Jours fériés'!$A$5:$A$88,A183)&gt;0,"Jour férié",IF(WEEKDAY(A183,2)&gt;5,"Week-end","Jour ouvré")))</f>
        <v>Jour ouvré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IF(C183="Jour ouvré",'Paramètres'!$B$6,0)</f>
        <v>8</v>
      </c>
      <c r="J183" s="22">
        <f>H183+IF(OR(G183="Congés payés",G183="Arrêt maladie",G183="Rendez-vous médical",G183="Récupération",G183="Déplacement professionnel"),I183,IF(G183="Demi-journée de congé",I183/2,0))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IF(YEAR(DATE('Paramètres'!$B$5,1,1)+179)='Paramètres'!$B$5,DATE('Paramètres'!$B$5,1,1)+179,"")</f>
        <v>46567</v>
      </c>
      <c r="B184" s="19">
        <f>A184</f>
        <v>46567</v>
      </c>
      <c r="C184" s="20" t="str">
        <f>IF(A184="","",IF(COUNTIF('Jours fériés'!$A$5:$A$88,A184)&gt;0,"Jour férié",IF(WEEKDAY(A184,2)&gt;5,"Week-end","Jour ouvré")))</f>
        <v>Jour ouvré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IF(C184="Jour ouvré",'Paramètres'!$B$6,0)</f>
        <v>8</v>
      </c>
      <c r="J184" s="22">
        <f>H184+IF(OR(G184="Congés payés",G184="Arrêt maladie",G184="Rendez-vous médical",G184="Récupération",G184="Déplacement professionnel"),I184,IF(G184="Demi-journée de congé",I184/2,0))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IF(YEAR(DATE('Paramètres'!$B$5,1,1)+180)='Paramètres'!$B$5,DATE('Paramètres'!$B$5,1,1)+180,"")</f>
        <v>46568</v>
      </c>
      <c r="B185" s="19">
        <f>A185</f>
        <v>46568</v>
      </c>
      <c r="C185" s="20" t="str">
        <f>IF(A185="","",IF(COUNTIF('Jours fériés'!$A$5:$A$88,A185)&gt;0,"Jour férié",IF(WEEKDAY(A185,2)&gt;5,"Week-end","Jour ouvré")))</f>
        <v>Jour ouvré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IF(C185="Jour ouvré",'Paramètres'!$B$6,0)</f>
        <v>8</v>
      </c>
      <c r="J185" s="22">
        <f>H185+IF(OR(G185="Congés payés",G185="Arrêt maladie",G185="Rendez-vous médical",G185="Récupération",G185="Déplacement professionnel"),I185,IF(G185="Demi-journée de congé",I185/2,0))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IF(YEAR(DATE('Paramètres'!$B$5,1,1)+181)='Paramètres'!$B$5,DATE('Paramètres'!$B$5,1,1)+181,"")</f>
        <v>46569</v>
      </c>
      <c r="B186" s="19">
        <f>A186</f>
        <v>46569</v>
      </c>
      <c r="C186" s="20" t="str">
        <f>IF(A186="","",IF(COUNTIF('Jours fériés'!$A$5:$A$88,A186)&gt;0,"Jour férié",IF(WEEKDAY(A186,2)&gt;5,"Week-end","Jour ouvré")))</f>
        <v>Jour ouvré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IF(C186="Jour ouvré",'Paramètres'!$B$6,0)</f>
        <v>8</v>
      </c>
      <c r="J186" s="22">
        <f>H186+IF(OR(G186="Congés payés",G186="Arrêt maladie",G186="Rendez-vous médical",G186="Récupération",G186="Déplacement professionnel"),I186,IF(G186="Demi-journée de congé",I186/2,0))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IF(YEAR(DATE('Paramètres'!$B$5,1,1)+182)='Paramètres'!$B$5,DATE('Paramètres'!$B$5,1,1)+182,"")</f>
        <v>46570</v>
      </c>
      <c r="B187" s="19">
        <f>A187</f>
        <v>46570</v>
      </c>
      <c r="C187" s="20" t="str">
        <f>IF(A187="","",IF(COUNTIF('Jours fériés'!$A$5:$A$88,A187)&gt;0,"Jour férié",IF(WEEKDAY(A187,2)&gt;5,"Week-end","Jour ouvré")))</f>
        <v>Jour ouvré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IF(C187="Jour ouvré",'Paramètres'!$B$6,0)</f>
        <v>8</v>
      </c>
      <c r="J187" s="22">
        <f>H187+IF(OR(G187="Congés payés",G187="Arrêt maladie",G187="Rendez-vous médical",G187="Récupération",G187="Déplacement professionnel"),I187,IF(G187="Demi-journée de congé",I187/2,0))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IF(YEAR(DATE('Paramètres'!$B$5,1,1)+183)='Paramètres'!$B$5,DATE('Paramètres'!$B$5,1,1)+183,"")</f>
        <v>46571</v>
      </c>
      <c r="B188" s="19">
        <f>A188</f>
        <v>46571</v>
      </c>
      <c r="C188" s="20" t="str">
        <f>IF(A188="","",IF(COUNTIF('Jours fériés'!$A$5:$A$88,A188)&gt;0,"Jour férié",IF(WEEKDAY(A188,2)&gt;5,"Week-end","Jour ouvré")))</f>
        <v>Week-end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IF(C188="Jour ouvré",'Paramètres'!$B$6,0)</f>
        <v>0</v>
      </c>
      <c r="J188" s="22">
        <f>H188+IF(OR(G188="Congés payés",G188="Arrêt maladie",G188="Rendez-vous médical",G188="Récupération",G188="Déplacement professionnel"),I188,IF(G188="Demi-journée de congé",I188/2,0))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IF(YEAR(DATE('Paramètres'!$B$5,1,1)+184)='Paramètres'!$B$5,DATE('Paramètres'!$B$5,1,1)+184,"")</f>
        <v>46572</v>
      </c>
      <c r="B189" s="19">
        <f>A189</f>
        <v>46572</v>
      </c>
      <c r="C189" s="20" t="str">
        <f>IF(A189="","",IF(COUNTIF('Jours fériés'!$A$5:$A$88,A189)&gt;0,"Jour férié",IF(WEEKDAY(A189,2)&gt;5,"Week-end","Jour ouvré")))</f>
        <v>Week-end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IF(C189="Jour ouvré",'Paramètres'!$B$6,0)</f>
        <v>0</v>
      </c>
      <c r="J189" s="22">
        <f>H189+IF(OR(G189="Congés payés",G189="Arrêt maladie",G189="Rendez-vous médical",G189="Récupération",G189="Déplacement professionnel"),I189,IF(G189="Demi-journée de congé",I189/2,0))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IF(YEAR(DATE('Paramètres'!$B$5,1,1)+185)='Paramètres'!$B$5,DATE('Paramètres'!$B$5,1,1)+185,"")</f>
        <v>46573</v>
      </c>
      <c r="B190" s="19">
        <f>A190</f>
        <v>46573</v>
      </c>
      <c r="C190" s="20" t="str">
        <f>IF(A190="","",IF(COUNTIF('Jours fériés'!$A$5:$A$88,A190)&gt;0,"Jour férié",IF(WEEKDAY(A190,2)&gt;5,"Week-end","Jour ouvré")))</f>
        <v>Jour ouvré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IF(C190="Jour ouvré",'Paramètres'!$B$6,0)</f>
        <v>8</v>
      </c>
      <c r="J190" s="22">
        <f>H190+IF(OR(G190="Congés payés",G190="Arrêt maladie",G190="Rendez-vous médical",G190="Récupération",G190="Déplacement professionnel"),I190,IF(G190="Demi-journée de congé",I190/2,0))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IF(YEAR(DATE('Paramètres'!$B$5,1,1)+186)='Paramètres'!$B$5,DATE('Paramètres'!$B$5,1,1)+186,"")</f>
        <v>46574</v>
      </c>
      <c r="B191" s="19">
        <f>A191</f>
        <v>46574</v>
      </c>
      <c r="C191" s="20" t="str">
        <f>IF(A191="","",IF(COUNTIF('Jours fériés'!$A$5:$A$88,A191)&gt;0,"Jour férié",IF(WEEKDAY(A191,2)&gt;5,"Week-end","Jour ouvré")))</f>
        <v>Jour ouvré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IF(C191="Jour ouvré",'Paramètres'!$B$6,0)</f>
        <v>8</v>
      </c>
      <c r="J191" s="22">
        <f>H191+IF(OR(G191="Congés payés",G191="Arrêt maladie",G191="Rendez-vous médical",G191="Récupération",G191="Déplacement professionnel"),I191,IF(G191="Demi-journée de congé",I191/2,0))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IF(YEAR(DATE('Paramètres'!$B$5,1,1)+187)='Paramètres'!$B$5,DATE('Paramètres'!$B$5,1,1)+187,"")</f>
        <v>46575</v>
      </c>
      <c r="B192" s="19">
        <f>A192</f>
        <v>46575</v>
      </c>
      <c r="C192" s="20" t="str">
        <f>IF(A192="","",IF(COUNTIF('Jours fériés'!$A$5:$A$88,A192)&gt;0,"Jour férié",IF(WEEKDAY(A192,2)&gt;5,"Week-end","Jour ouvré")))</f>
        <v>Jour ouvré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IF(C192="Jour ouvré",'Paramètres'!$B$6,0)</f>
        <v>8</v>
      </c>
      <c r="J192" s="22">
        <f>H192+IF(OR(G192="Congés payés",G192="Arrêt maladie",G192="Rendez-vous médical",G192="Récupération",G192="Déplacement professionnel"),I192,IF(G192="Demi-journée de congé",I192/2,0))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IF(YEAR(DATE('Paramètres'!$B$5,1,1)+188)='Paramètres'!$B$5,DATE('Paramètres'!$B$5,1,1)+188,"")</f>
        <v>46576</v>
      </c>
      <c r="B193" s="19">
        <f>A193</f>
        <v>46576</v>
      </c>
      <c r="C193" s="20" t="str">
        <f>IF(A193="","",IF(COUNTIF('Jours fériés'!$A$5:$A$88,A193)&gt;0,"Jour férié",IF(WEEKDAY(A193,2)&gt;5,"Week-end","Jour ouvré")))</f>
        <v>Jour ouvré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IF(C193="Jour ouvré",'Paramètres'!$B$6,0)</f>
        <v>8</v>
      </c>
      <c r="J193" s="22">
        <f>H193+IF(OR(G193="Congés payés",G193="Arrêt maladie",G193="Rendez-vous médical",G193="Récupération",G193="Déplacement professionnel"),I193,IF(G193="Demi-journée de congé",I193/2,0))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IF(YEAR(DATE('Paramètres'!$B$5,1,1)+189)='Paramètres'!$B$5,DATE('Paramètres'!$B$5,1,1)+189,"")</f>
        <v>46577</v>
      </c>
      <c r="B194" s="19">
        <f>A194</f>
        <v>46577</v>
      </c>
      <c r="C194" s="20" t="str">
        <f>IF(A194="","",IF(COUNTIF('Jours fériés'!$A$5:$A$88,A194)&gt;0,"Jour férié",IF(WEEKDAY(A194,2)&gt;5,"Week-end","Jour ouvré")))</f>
        <v>Jour ouvré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IF(C194="Jour ouvré",'Paramètres'!$B$6,0)</f>
        <v>8</v>
      </c>
      <c r="J194" s="22">
        <f>H194+IF(OR(G194="Congés payés",G194="Arrêt maladie",G194="Rendez-vous médical",G194="Récupération",G194="Déplacement professionnel"),I194,IF(G194="Demi-journée de congé",I194/2,0))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IF(YEAR(DATE('Paramètres'!$B$5,1,1)+190)='Paramètres'!$B$5,DATE('Paramètres'!$B$5,1,1)+190,"")</f>
        <v>46578</v>
      </c>
      <c r="B195" s="19">
        <f>A195</f>
        <v>46578</v>
      </c>
      <c r="C195" s="20" t="str">
        <f>IF(A195="","",IF(COUNTIF('Jours fériés'!$A$5:$A$88,A195)&gt;0,"Jour férié",IF(WEEKDAY(A195,2)&gt;5,"Week-end","Jour ouvré")))</f>
        <v>Week-end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IF(C195="Jour ouvré",'Paramètres'!$B$6,0)</f>
        <v>0</v>
      </c>
      <c r="J195" s="22">
        <f>H195+IF(OR(G195="Congés payés",G195="Arrêt maladie",G195="Rendez-vous médical",G195="Récupération",G195="Déplacement professionnel"),I195,IF(G195="Demi-journée de congé",I195/2,0))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IF(YEAR(DATE('Paramètres'!$B$5,1,1)+191)='Paramètres'!$B$5,DATE('Paramètres'!$B$5,1,1)+191,"")</f>
        <v>46579</v>
      </c>
      <c r="B196" s="19">
        <f>A196</f>
        <v>46579</v>
      </c>
      <c r="C196" s="20" t="str">
        <f>IF(A196="","",IF(COUNTIF('Jours fériés'!$A$5:$A$88,A196)&gt;0,"Jour férié",IF(WEEKDAY(A196,2)&gt;5,"Week-end","Jour ouvré")))</f>
        <v>Week-end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IF(C196="Jour ouvré",'Paramètres'!$B$6,0)</f>
        <v>0</v>
      </c>
      <c r="J196" s="22">
        <f>H196+IF(OR(G196="Congés payés",G196="Arrêt maladie",G196="Rendez-vous médical",G196="Récupération",G196="Déplacement professionnel"),I196,IF(G196="Demi-journée de congé",I196/2,0))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IF(YEAR(DATE('Paramètres'!$B$5,1,1)+192)='Paramètres'!$B$5,DATE('Paramètres'!$B$5,1,1)+192,"")</f>
        <v>46580</v>
      </c>
      <c r="B197" s="19">
        <f>A197</f>
        <v>46580</v>
      </c>
      <c r="C197" s="20" t="str">
        <f>IF(A197="","",IF(COUNTIF('Jours fériés'!$A$5:$A$88,A197)&gt;0,"Jour férié",IF(WEEKDAY(A197,2)&gt;5,"Week-end","Jour ouvré")))</f>
        <v>Jour ouvré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IF(C197="Jour ouvré",'Paramètres'!$B$6,0)</f>
        <v>8</v>
      </c>
      <c r="J197" s="22">
        <f>H197+IF(OR(G197="Congés payés",G197="Arrêt maladie",G197="Rendez-vous médical",G197="Récupération",G197="Déplacement professionnel"),I197,IF(G197="Demi-journée de congé",I197/2,0))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IF(YEAR(DATE('Paramètres'!$B$5,1,1)+193)='Paramètres'!$B$5,DATE('Paramètres'!$B$5,1,1)+193,"")</f>
        <v>46581</v>
      </c>
      <c r="B198" s="19">
        <f>A198</f>
        <v>46581</v>
      </c>
      <c r="C198" s="20" t="str">
        <f>IF(A198="","",IF(COUNTIF('Jours fériés'!$A$5:$A$88,A198)&gt;0,"Jour férié",IF(WEEKDAY(A198,2)&gt;5,"Week-end","Jour ouvré")))</f>
        <v>Jour ouvré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IF(C198="Jour ouvré",'Paramètres'!$B$6,0)</f>
        <v>8</v>
      </c>
      <c r="J198" s="22">
        <f>H198+IF(OR(G198="Congés payés",G198="Arrêt maladie",G198="Rendez-vous médical",G198="Récupération",G198="Déplacement professionnel"),I198,IF(G198="Demi-journée de congé",I198/2,0))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IF(YEAR(DATE('Paramètres'!$B$5,1,1)+194)='Paramètres'!$B$5,DATE('Paramètres'!$B$5,1,1)+194,"")</f>
        <v>46582</v>
      </c>
      <c r="B199" s="19">
        <f>A199</f>
        <v>46582</v>
      </c>
      <c r="C199" s="20" t="str">
        <f>IF(A199="","",IF(COUNTIF('Jours fériés'!$A$5:$A$88,A199)&gt;0,"Jour férié",IF(WEEKDAY(A199,2)&gt;5,"Week-end","Jour ouvré")))</f>
        <v>Jour férié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IF(C199="Jour ouvré",'Paramètres'!$B$6,0)</f>
        <v>0</v>
      </c>
      <c r="J199" s="22">
        <f>H199+IF(OR(G199="Congés payés",G199="Arrêt maladie",G199="Rendez-vous médical",G199="Récupération",G199="Déplacement professionnel"),I199,IF(G199="Demi-journée de congé",I199/2,0))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IF(YEAR(DATE('Paramètres'!$B$5,1,1)+195)='Paramètres'!$B$5,DATE('Paramètres'!$B$5,1,1)+195,"")</f>
        <v>46583</v>
      </c>
      <c r="B200" s="19">
        <f>A200</f>
        <v>46583</v>
      </c>
      <c r="C200" s="20" t="str">
        <f>IF(A200="","",IF(COUNTIF('Jours fériés'!$A$5:$A$88,A200)&gt;0,"Jour férié",IF(WEEKDAY(A200,2)&gt;5,"Week-end","Jour ouvré")))</f>
        <v>Jour ouvré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IF(C200="Jour ouvré",'Paramètres'!$B$6,0)</f>
        <v>8</v>
      </c>
      <c r="J200" s="22">
        <f>H200+IF(OR(G200="Congés payés",G200="Arrêt maladie",G200="Rendez-vous médical",G200="Récupération",G200="Déplacement professionnel"),I200,IF(G200="Demi-journée de congé",I200/2,0))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IF(YEAR(DATE('Paramètres'!$B$5,1,1)+196)='Paramètres'!$B$5,DATE('Paramètres'!$B$5,1,1)+196,"")</f>
        <v>46584</v>
      </c>
      <c r="B201" s="19">
        <f>A201</f>
        <v>46584</v>
      </c>
      <c r="C201" s="20" t="str">
        <f>IF(A201="","",IF(COUNTIF('Jours fériés'!$A$5:$A$88,A201)&gt;0,"Jour férié",IF(WEEKDAY(A201,2)&gt;5,"Week-end","Jour ouvré")))</f>
        <v>Jour ouvré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IF(C201="Jour ouvré",'Paramètres'!$B$6,0)</f>
        <v>8</v>
      </c>
      <c r="J201" s="22">
        <f>H201+IF(OR(G201="Congés payés",G201="Arrêt maladie",G201="Rendez-vous médical",G201="Récupération",G201="Déplacement professionnel"),I201,IF(G201="Demi-journée de congé",I201/2,0))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IF(YEAR(DATE('Paramètres'!$B$5,1,1)+197)='Paramètres'!$B$5,DATE('Paramètres'!$B$5,1,1)+197,"")</f>
        <v>46585</v>
      </c>
      <c r="B202" s="19">
        <f>A202</f>
        <v>46585</v>
      </c>
      <c r="C202" s="20" t="str">
        <f>IF(A202="","",IF(COUNTIF('Jours fériés'!$A$5:$A$88,A202)&gt;0,"Jour férié",IF(WEEKDAY(A202,2)&gt;5,"Week-end","Jour ouvré")))</f>
        <v>Week-end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IF(C202="Jour ouvré",'Paramètres'!$B$6,0)</f>
        <v>0</v>
      </c>
      <c r="J202" s="22">
        <f>H202+IF(OR(G202="Congés payés",G202="Arrêt maladie",G202="Rendez-vous médical",G202="Récupération",G202="Déplacement professionnel"),I202,IF(G202="Demi-journée de congé",I202/2,0))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IF(YEAR(DATE('Paramètres'!$B$5,1,1)+198)='Paramètres'!$B$5,DATE('Paramètres'!$B$5,1,1)+198,"")</f>
        <v>46586</v>
      </c>
      <c r="B203" s="19">
        <f>A203</f>
        <v>46586</v>
      </c>
      <c r="C203" s="20" t="str">
        <f>IF(A203="","",IF(COUNTIF('Jours fériés'!$A$5:$A$88,A203)&gt;0,"Jour férié",IF(WEEKDAY(A203,2)&gt;5,"Week-end","Jour ouvré")))</f>
        <v>Week-end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IF(C203="Jour ouvré",'Paramètres'!$B$6,0)</f>
        <v>0</v>
      </c>
      <c r="J203" s="22">
        <f>H203+IF(OR(G203="Congés payés",G203="Arrêt maladie",G203="Rendez-vous médical",G203="Récupération",G203="Déplacement professionnel"),I203,IF(G203="Demi-journée de congé",I203/2,0))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IF(YEAR(DATE('Paramètres'!$B$5,1,1)+199)='Paramètres'!$B$5,DATE('Paramètres'!$B$5,1,1)+199,"")</f>
        <v>46587</v>
      </c>
      <c r="B204" s="19">
        <f>A204</f>
        <v>46587</v>
      </c>
      <c r="C204" s="20" t="str">
        <f>IF(A204="","",IF(COUNTIF('Jours fériés'!$A$5:$A$88,A204)&gt;0,"Jour férié",IF(WEEKDAY(A204,2)&gt;5,"Week-end","Jour ouvré")))</f>
        <v>Jour ouvré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IF(C204="Jour ouvré",'Paramètres'!$B$6,0)</f>
        <v>8</v>
      </c>
      <c r="J204" s="22">
        <f>H204+IF(OR(G204="Congés payés",G204="Arrêt maladie",G204="Rendez-vous médical",G204="Récupération",G204="Déplacement professionnel"),I204,IF(G204="Demi-journée de congé",I204/2,0))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IF(YEAR(DATE('Paramètres'!$B$5,1,1)+200)='Paramètres'!$B$5,DATE('Paramètres'!$B$5,1,1)+200,"")</f>
        <v>46588</v>
      </c>
      <c r="B205" s="19">
        <f>A205</f>
        <v>46588</v>
      </c>
      <c r="C205" s="20" t="str">
        <f>IF(A205="","",IF(COUNTIF('Jours fériés'!$A$5:$A$88,A205)&gt;0,"Jour férié",IF(WEEKDAY(A205,2)&gt;5,"Week-end","Jour ouvré")))</f>
        <v>Jour ouvré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IF(C205="Jour ouvré",'Paramètres'!$B$6,0)</f>
        <v>8</v>
      </c>
      <c r="J205" s="22">
        <f>H205+IF(OR(G205="Congés payés",G205="Arrêt maladie",G205="Rendez-vous médical",G205="Récupération",G205="Déplacement professionnel"),I205,IF(G205="Demi-journée de congé",I205/2,0))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IF(YEAR(DATE('Paramètres'!$B$5,1,1)+201)='Paramètres'!$B$5,DATE('Paramètres'!$B$5,1,1)+201,"")</f>
        <v>46589</v>
      </c>
      <c r="B206" s="19">
        <f>A206</f>
        <v>46589</v>
      </c>
      <c r="C206" s="20" t="str">
        <f>IF(A206="","",IF(COUNTIF('Jours fériés'!$A$5:$A$88,A206)&gt;0,"Jour férié",IF(WEEKDAY(A206,2)&gt;5,"Week-end","Jour ouvré")))</f>
        <v>Jour ouvré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IF(C206="Jour ouvré",'Paramètres'!$B$6,0)</f>
        <v>8</v>
      </c>
      <c r="J206" s="22">
        <f>H206+IF(OR(G206="Congés payés",G206="Arrêt maladie",G206="Rendez-vous médical",G206="Récupération",G206="Déplacement professionnel"),I206,IF(G206="Demi-journée de congé",I206/2,0))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IF(YEAR(DATE('Paramètres'!$B$5,1,1)+202)='Paramètres'!$B$5,DATE('Paramètres'!$B$5,1,1)+202,"")</f>
        <v>46590</v>
      </c>
      <c r="B207" s="19">
        <f>A207</f>
        <v>46590</v>
      </c>
      <c r="C207" s="20" t="str">
        <f>IF(A207="","",IF(COUNTIF('Jours fériés'!$A$5:$A$88,A207)&gt;0,"Jour férié",IF(WEEKDAY(A207,2)&gt;5,"Week-end","Jour ouvré")))</f>
        <v>Jour ouvré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IF(C207="Jour ouvré",'Paramètres'!$B$6,0)</f>
        <v>8</v>
      </c>
      <c r="J207" s="22">
        <f>H207+IF(OR(G207="Congés payés",G207="Arrêt maladie",G207="Rendez-vous médical",G207="Récupération",G207="Déplacement professionnel"),I207,IF(G207="Demi-journée de congé",I207/2,0))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IF(YEAR(DATE('Paramètres'!$B$5,1,1)+203)='Paramètres'!$B$5,DATE('Paramètres'!$B$5,1,1)+203,"")</f>
        <v>46591</v>
      </c>
      <c r="B208" s="19">
        <f>A208</f>
        <v>46591</v>
      </c>
      <c r="C208" s="20" t="str">
        <f>IF(A208="","",IF(COUNTIF('Jours fériés'!$A$5:$A$88,A208)&gt;0,"Jour férié",IF(WEEKDAY(A208,2)&gt;5,"Week-end","Jour ouvré")))</f>
        <v>Jour ouvré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IF(C208="Jour ouvré",'Paramètres'!$B$6,0)</f>
        <v>8</v>
      </c>
      <c r="J208" s="22">
        <f>H208+IF(OR(G208="Congés payés",G208="Arrêt maladie",G208="Rendez-vous médical",G208="Récupération",G208="Déplacement professionnel"),I208,IF(G208="Demi-journée de congé",I208/2,0))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IF(YEAR(DATE('Paramètres'!$B$5,1,1)+204)='Paramètres'!$B$5,DATE('Paramètres'!$B$5,1,1)+204,"")</f>
        <v>46592</v>
      </c>
      <c r="B209" s="19">
        <f>A209</f>
        <v>46592</v>
      </c>
      <c r="C209" s="20" t="str">
        <f>IF(A209="","",IF(COUNTIF('Jours fériés'!$A$5:$A$88,A209)&gt;0,"Jour férié",IF(WEEKDAY(A209,2)&gt;5,"Week-end","Jour ouvré")))</f>
        <v>Week-end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IF(C209="Jour ouvré",'Paramètres'!$B$6,0)</f>
        <v>0</v>
      </c>
      <c r="J209" s="22">
        <f>H209+IF(OR(G209="Congés payés",G209="Arrêt maladie",G209="Rendez-vous médical",G209="Récupération",G209="Déplacement professionnel"),I209,IF(G209="Demi-journée de congé",I209/2,0))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IF(YEAR(DATE('Paramètres'!$B$5,1,1)+205)='Paramètres'!$B$5,DATE('Paramètres'!$B$5,1,1)+205,"")</f>
        <v>46593</v>
      </c>
      <c r="B210" s="19">
        <f>A210</f>
        <v>46593</v>
      </c>
      <c r="C210" s="20" t="str">
        <f>IF(A210="","",IF(COUNTIF('Jours fériés'!$A$5:$A$88,A210)&gt;0,"Jour férié",IF(WEEKDAY(A210,2)&gt;5,"Week-end","Jour ouvré")))</f>
        <v>Week-end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IF(C210="Jour ouvré",'Paramètres'!$B$6,0)</f>
        <v>0</v>
      </c>
      <c r="J210" s="22">
        <f>H210+IF(OR(G210="Congés payés",G210="Arrêt maladie",G210="Rendez-vous médical",G210="Récupération",G210="Déplacement professionnel"),I210,IF(G210="Demi-journée de congé",I210/2,0))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IF(YEAR(DATE('Paramètres'!$B$5,1,1)+206)='Paramètres'!$B$5,DATE('Paramètres'!$B$5,1,1)+206,"")</f>
        <v>46594</v>
      </c>
      <c r="B211" s="19">
        <f>A211</f>
        <v>46594</v>
      </c>
      <c r="C211" s="20" t="str">
        <f>IF(A211="","",IF(COUNTIF('Jours fériés'!$A$5:$A$88,A211)&gt;0,"Jour férié",IF(WEEKDAY(A211,2)&gt;5,"Week-end","Jour ouvré")))</f>
        <v>Jour ouvré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IF(C211="Jour ouvré",'Paramètres'!$B$6,0)</f>
        <v>8</v>
      </c>
      <c r="J211" s="22">
        <f>H211+IF(OR(G211="Congés payés",G211="Arrêt maladie",G211="Rendez-vous médical",G211="Récupération",G211="Déplacement professionnel"),I211,IF(G211="Demi-journée de congé",I211/2,0))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IF(YEAR(DATE('Paramètres'!$B$5,1,1)+207)='Paramètres'!$B$5,DATE('Paramètres'!$B$5,1,1)+207,"")</f>
        <v>46595</v>
      </c>
      <c r="B212" s="19">
        <f>A212</f>
        <v>46595</v>
      </c>
      <c r="C212" s="20" t="str">
        <f>IF(A212="","",IF(COUNTIF('Jours fériés'!$A$5:$A$88,A212)&gt;0,"Jour férié",IF(WEEKDAY(A212,2)&gt;5,"Week-end","Jour ouvré")))</f>
        <v>Jour ouvré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IF(C212="Jour ouvré",'Paramètres'!$B$6,0)</f>
        <v>8</v>
      </c>
      <c r="J212" s="22">
        <f>H212+IF(OR(G212="Congés payés",G212="Arrêt maladie",G212="Rendez-vous médical",G212="Récupération",G212="Déplacement professionnel"),I212,IF(G212="Demi-journée de congé",I212/2,0))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IF(YEAR(DATE('Paramètres'!$B$5,1,1)+208)='Paramètres'!$B$5,DATE('Paramètres'!$B$5,1,1)+208,"")</f>
        <v>46596</v>
      </c>
      <c r="B213" s="19">
        <f>A213</f>
        <v>46596</v>
      </c>
      <c r="C213" s="20" t="str">
        <f>IF(A213="","",IF(COUNTIF('Jours fériés'!$A$5:$A$88,A213)&gt;0,"Jour férié",IF(WEEKDAY(A213,2)&gt;5,"Week-end","Jour ouvré")))</f>
        <v>Jour ouvré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IF(C213="Jour ouvré",'Paramètres'!$B$6,0)</f>
        <v>8</v>
      </c>
      <c r="J213" s="22">
        <f>H213+IF(OR(G213="Congés payés",G213="Arrêt maladie",G213="Rendez-vous médical",G213="Récupération",G213="Déplacement professionnel"),I213,IF(G213="Demi-journée de congé",I213/2,0))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IF(YEAR(DATE('Paramètres'!$B$5,1,1)+209)='Paramètres'!$B$5,DATE('Paramètres'!$B$5,1,1)+209,"")</f>
        <v>46597</v>
      </c>
      <c r="B214" s="19">
        <f>A214</f>
        <v>46597</v>
      </c>
      <c r="C214" s="20" t="str">
        <f>IF(A214="","",IF(COUNTIF('Jours fériés'!$A$5:$A$88,A214)&gt;0,"Jour férié",IF(WEEKDAY(A214,2)&gt;5,"Week-end","Jour ouvré")))</f>
        <v>Jour ouvré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IF(C214="Jour ouvré",'Paramètres'!$B$6,0)</f>
        <v>8</v>
      </c>
      <c r="J214" s="22">
        <f>H214+IF(OR(G214="Congés payés",G214="Arrêt maladie",G214="Rendez-vous médical",G214="Récupération",G214="Déplacement professionnel"),I214,IF(G214="Demi-journée de congé",I214/2,0))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IF(YEAR(DATE('Paramètres'!$B$5,1,1)+210)='Paramètres'!$B$5,DATE('Paramètres'!$B$5,1,1)+210,"")</f>
        <v>46598</v>
      </c>
      <c r="B215" s="19">
        <f>A215</f>
        <v>46598</v>
      </c>
      <c r="C215" s="20" t="str">
        <f>IF(A215="","",IF(COUNTIF('Jours fériés'!$A$5:$A$88,A215)&gt;0,"Jour férié",IF(WEEKDAY(A215,2)&gt;5,"Week-end","Jour ouvré")))</f>
        <v>Jour ouvré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IF(C215="Jour ouvré",'Paramètres'!$B$6,0)</f>
        <v>8</v>
      </c>
      <c r="J215" s="22">
        <f>H215+IF(OR(G215="Congés payés",G215="Arrêt maladie",G215="Rendez-vous médical",G215="Récupération",G215="Déplacement professionnel"),I215,IF(G215="Demi-journée de congé",I215/2,0))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IF(YEAR(DATE('Paramètres'!$B$5,1,1)+211)='Paramètres'!$B$5,DATE('Paramètres'!$B$5,1,1)+211,"")</f>
        <v>46599</v>
      </c>
      <c r="B216" s="19">
        <f>A216</f>
        <v>46599</v>
      </c>
      <c r="C216" s="20" t="str">
        <f>IF(A216="","",IF(COUNTIF('Jours fériés'!$A$5:$A$88,A216)&gt;0,"Jour férié",IF(WEEKDAY(A216,2)&gt;5,"Week-end","Jour ouvré")))</f>
        <v>Week-end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IF(C216="Jour ouvré",'Paramètres'!$B$6,0)</f>
        <v>0</v>
      </c>
      <c r="J216" s="22">
        <f>H216+IF(OR(G216="Congés payés",G216="Arrêt maladie",G216="Rendez-vous médical",G216="Récupération",G216="Déplacement professionnel"),I216,IF(G216="Demi-journée de congé",I216/2,0))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IF(YEAR(DATE('Paramètres'!$B$5,1,1)+212)='Paramètres'!$B$5,DATE('Paramètres'!$B$5,1,1)+212,"")</f>
        <v>46600</v>
      </c>
      <c r="B217" s="19">
        <f>A217</f>
        <v>46600</v>
      </c>
      <c r="C217" s="20" t="str">
        <f>IF(A217="","",IF(COUNTIF('Jours fériés'!$A$5:$A$88,A217)&gt;0,"Jour férié",IF(WEEKDAY(A217,2)&gt;5,"Week-end","Jour ouvré")))</f>
        <v>Week-end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IF(C217="Jour ouvré",'Paramètres'!$B$6,0)</f>
        <v>0</v>
      </c>
      <c r="J217" s="22">
        <f>H217+IF(OR(G217="Congés payés",G217="Arrêt maladie",G217="Rendez-vous médical",G217="Récupération",G217="Déplacement professionnel"),I217,IF(G217="Demi-journée de congé",I217/2,0))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IF(YEAR(DATE('Paramètres'!$B$5,1,1)+213)='Paramètres'!$B$5,DATE('Paramètres'!$B$5,1,1)+213,"")</f>
        <v>46601</v>
      </c>
      <c r="B218" s="19">
        <f>A218</f>
        <v>46601</v>
      </c>
      <c r="C218" s="20" t="str">
        <f>IF(A218="","",IF(COUNTIF('Jours fériés'!$A$5:$A$88,A218)&gt;0,"Jour férié",IF(WEEKDAY(A218,2)&gt;5,"Week-end","Jour ouvré")))</f>
        <v>Jour ouvré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IF(C218="Jour ouvré",'Paramètres'!$B$6,0)</f>
        <v>8</v>
      </c>
      <c r="J218" s="22">
        <f>H218+IF(OR(G218="Congés payés",G218="Arrêt maladie",G218="Rendez-vous médical",G218="Récupération",G218="Déplacement professionnel"),I218,IF(G218="Demi-journée de congé",I218/2,0))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IF(YEAR(DATE('Paramètres'!$B$5,1,1)+214)='Paramètres'!$B$5,DATE('Paramètres'!$B$5,1,1)+214,"")</f>
        <v>46602</v>
      </c>
      <c r="B219" s="19">
        <f>A219</f>
        <v>46602</v>
      </c>
      <c r="C219" s="20" t="str">
        <f>IF(A219="","",IF(COUNTIF('Jours fériés'!$A$5:$A$88,A219)&gt;0,"Jour férié",IF(WEEKDAY(A219,2)&gt;5,"Week-end","Jour ouvré")))</f>
        <v>Jour ouvré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IF(C219="Jour ouvré",'Paramètres'!$B$6,0)</f>
        <v>8</v>
      </c>
      <c r="J219" s="22">
        <f>H219+IF(OR(G219="Congés payés",G219="Arrêt maladie",G219="Rendez-vous médical",G219="Récupération",G219="Déplacement professionnel"),I219,IF(G219="Demi-journée de congé",I219/2,0))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IF(YEAR(DATE('Paramètres'!$B$5,1,1)+215)='Paramètres'!$B$5,DATE('Paramètres'!$B$5,1,1)+215,"")</f>
        <v>46603</v>
      </c>
      <c r="B220" s="19">
        <f>A220</f>
        <v>46603</v>
      </c>
      <c r="C220" s="20" t="str">
        <f>IF(A220="","",IF(COUNTIF('Jours fériés'!$A$5:$A$88,A220)&gt;0,"Jour férié",IF(WEEKDAY(A220,2)&gt;5,"Week-end","Jour ouvré")))</f>
        <v>Jour ouvré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IF(C220="Jour ouvré",'Paramètres'!$B$6,0)</f>
        <v>8</v>
      </c>
      <c r="J220" s="22">
        <f>H220+IF(OR(G220="Congés payés",G220="Arrêt maladie",G220="Rendez-vous médical",G220="Récupération",G220="Déplacement professionnel"),I220,IF(G220="Demi-journée de congé",I220/2,0))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IF(YEAR(DATE('Paramètres'!$B$5,1,1)+216)='Paramètres'!$B$5,DATE('Paramètres'!$B$5,1,1)+216,"")</f>
        <v>46604</v>
      </c>
      <c r="B221" s="19">
        <f>A221</f>
        <v>46604</v>
      </c>
      <c r="C221" s="20" t="str">
        <f>IF(A221="","",IF(COUNTIF('Jours fériés'!$A$5:$A$88,A221)&gt;0,"Jour férié",IF(WEEKDAY(A221,2)&gt;5,"Week-end","Jour ouvré")))</f>
        <v>Jour ouvré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IF(C221="Jour ouvré",'Paramètres'!$B$6,0)</f>
        <v>8</v>
      </c>
      <c r="J221" s="22">
        <f>H221+IF(OR(G221="Congés payés",G221="Arrêt maladie",G221="Rendez-vous médical",G221="Récupération",G221="Déplacement professionnel"),I221,IF(G221="Demi-journée de congé",I221/2,0))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IF(YEAR(DATE('Paramètres'!$B$5,1,1)+217)='Paramètres'!$B$5,DATE('Paramètres'!$B$5,1,1)+217,"")</f>
        <v>46605</v>
      </c>
      <c r="B222" s="19">
        <f>A222</f>
        <v>46605</v>
      </c>
      <c r="C222" s="20" t="str">
        <f>IF(A222="","",IF(COUNTIF('Jours fériés'!$A$5:$A$88,A222)&gt;0,"Jour férié",IF(WEEKDAY(A222,2)&gt;5,"Week-end","Jour ouvré")))</f>
        <v>Jour ouvré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IF(C222="Jour ouvré",'Paramètres'!$B$6,0)</f>
        <v>8</v>
      </c>
      <c r="J222" s="22">
        <f>H222+IF(OR(G222="Congés payés",G222="Arrêt maladie",G222="Rendez-vous médical",G222="Récupération",G222="Déplacement professionnel"),I222,IF(G222="Demi-journée de congé",I222/2,0))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IF(YEAR(DATE('Paramètres'!$B$5,1,1)+218)='Paramètres'!$B$5,DATE('Paramètres'!$B$5,1,1)+218,"")</f>
        <v>46606</v>
      </c>
      <c r="B223" s="19">
        <f>A223</f>
        <v>46606</v>
      </c>
      <c r="C223" s="20" t="str">
        <f>IF(A223="","",IF(COUNTIF('Jours fériés'!$A$5:$A$88,A223)&gt;0,"Jour férié",IF(WEEKDAY(A223,2)&gt;5,"Week-end","Jour ouvré")))</f>
        <v>Week-end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IF(C223="Jour ouvré",'Paramètres'!$B$6,0)</f>
        <v>0</v>
      </c>
      <c r="J223" s="22">
        <f>H223+IF(OR(G223="Congés payés",G223="Arrêt maladie",G223="Rendez-vous médical",G223="Récupération",G223="Déplacement professionnel"),I223,IF(G223="Demi-journée de congé",I223/2,0))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IF(YEAR(DATE('Paramètres'!$B$5,1,1)+219)='Paramètres'!$B$5,DATE('Paramètres'!$B$5,1,1)+219,"")</f>
        <v>46607</v>
      </c>
      <c r="B224" s="19">
        <f>A224</f>
        <v>46607</v>
      </c>
      <c r="C224" s="20" t="str">
        <f>IF(A224="","",IF(COUNTIF('Jours fériés'!$A$5:$A$88,A224)&gt;0,"Jour férié",IF(WEEKDAY(A224,2)&gt;5,"Week-end","Jour ouvré")))</f>
        <v>Week-end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IF(C224="Jour ouvré",'Paramètres'!$B$6,0)</f>
        <v>0</v>
      </c>
      <c r="J224" s="22">
        <f>H224+IF(OR(G224="Congés payés",G224="Arrêt maladie",G224="Rendez-vous médical",G224="Récupération",G224="Déplacement professionnel"),I224,IF(G224="Demi-journée de congé",I224/2,0))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IF(YEAR(DATE('Paramètres'!$B$5,1,1)+220)='Paramètres'!$B$5,DATE('Paramètres'!$B$5,1,1)+220,"")</f>
        <v>46608</v>
      </c>
      <c r="B225" s="19">
        <f>A225</f>
        <v>46608</v>
      </c>
      <c r="C225" s="20" t="str">
        <f>IF(A225="","",IF(COUNTIF('Jours fériés'!$A$5:$A$88,A225)&gt;0,"Jour férié",IF(WEEKDAY(A225,2)&gt;5,"Week-end","Jour ouvré")))</f>
        <v>Jour ouvré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IF(C225="Jour ouvré",'Paramètres'!$B$6,0)</f>
        <v>8</v>
      </c>
      <c r="J225" s="22">
        <f>H225+IF(OR(G225="Congés payés",G225="Arrêt maladie",G225="Rendez-vous médical",G225="Récupération",G225="Déplacement professionnel"),I225,IF(G225="Demi-journée de congé",I225/2,0))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IF(YEAR(DATE('Paramètres'!$B$5,1,1)+221)='Paramètres'!$B$5,DATE('Paramètres'!$B$5,1,1)+221,"")</f>
        <v>46609</v>
      </c>
      <c r="B226" s="19">
        <f>A226</f>
        <v>46609</v>
      </c>
      <c r="C226" s="20" t="str">
        <f>IF(A226="","",IF(COUNTIF('Jours fériés'!$A$5:$A$88,A226)&gt;0,"Jour férié",IF(WEEKDAY(A226,2)&gt;5,"Week-end","Jour ouvré")))</f>
        <v>Jour ouvré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IF(C226="Jour ouvré",'Paramètres'!$B$6,0)</f>
        <v>8</v>
      </c>
      <c r="J226" s="22">
        <f>H226+IF(OR(G226="Congés payés",G226="Arrêt maladie",G226="Rendez-vous médical",G226="Récupération",G226="Déplacement professionnel"),I226,IF(G226="Demi-journée de congé",I226/2,0))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IF(YEAR(DATE('Paramètres'!$B$5,1,1)+222)='Paramètres'!$B$5,DATE('Paramètres'!$B$5,1,1)+222,"")</f>
        <v>46610</v>
      </c>
      <c r="B227" s="19">
        <f>A227</f>
        <v>46610</v>
      </c>
      <c r="C227" s="20" t="str">
        <f>IF(A227="","",IF(COUNTIF('Jours fériés'!$A$5:$A$88,A227)&gt;0,"Jour férié",IF(WEEKDAY(A227,2)&gt;5,"Week-end","Jour ouvré")))</f>
        <v>Jour ouvré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IF(C227="Jour ouvré",'Paramètres'!$B$6,0)</f>
        <v>8</v>
      </c>
      <c r="J227" s="22">
        <f>H227+IF(OR(G227="Congés payés",G227="Arrêt maladie",G227="Rendez-vous médical",G227="Récupération",G227="Déplacement professionnel"),I227,IF(G227="Demi-journée de congé",I227/2,0))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IF(YEAR(DATE('Paramètres'!$B$5,1,1)+223)='Paramètres'!$B$5,DATE('Paramètres'!$B$5,1,1)+223,"")</f>
        <v>46611</v>
      </c>
      <c r="B228" s="19">
        <f>A228</f>
        <v>46611</v>
      </c>
      <c r="C228" s="20" t="str">
        <f>IF(A228="","",IF(COUNTIF('Jours fériés'!$A$5:$A$88,A228)&gt;0,"Jour férié",IF(WEEKDAY(A228,2)&gt;5,"Week-end","Jour ouvré")))</f>
        <v>Jour ouvré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IF(C228="Jour ouvré",'Paramètres'!$B$6,0)</f>
        <v>8</v>
      </c>
      <c r="J228" s="22">
        <f>H228+IF(OR(G228="Congés payés",G228="Arrêt maladie",G228="Rendez-vous médical",G228="Récupération",G228="Déplacement professionnel"),I228,IF(G228="Demi-journée de congé",I228/2,0))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IF(YEAR(DATE('Paramètres'!$B$5,1,1)+224)='Paramètres'!$B$5,DATE('Paramètres'!$B$5,1,1)+224,"")</f>
        <v>46612</v>
      </c>
      <c r="B229" s="19">
        <f>A229</f>
        <v>46612</v>
      </c>
      <c r="C229" s="20" t="str">
        <f>IF(A229="","",IF(COUNTIF('Jours fériés'!$A$5:$A$88,A229)&gt;0,"Jour férié",IF(WEEKDAY(A229,2)&gt;5,"Week-end","Jour ouvré")))</f>
        <v>Jour ouvré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IF(C229="Jour ouvré",'Paramètres'!$B$6,0)</f>
        <v>8</v>
      </c>
      <c r="J229" s="22">
        <f>H229+IF(OR(G229="Congés payés",G229="Arrêt maladie",G229="Rendez-vous médical",G229="Récupération",G229="Déplacement professionnel"),I229,IF(G229="Demi-journée de congé",I229/2,0))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IF(YEAR(DATE('Paramètres'!$B$5,1,1)+225)='Paramètres'!$B$5,DATE('Paramètres'!$B$5,1,1)+225,"")</f>
        <v>46613</v>
      </c>
      <c r="B230" s="19">
        <f>A230</f>
        <v>46613</v>
      </c>
      <c r="C230" s="20" t="str">
        <f>IF(A230="","",IF(COUNTIF('Jours fériés'!$A$5:$A$88,A230)&gt;0,"Jour férié",IF(WEEKDAY(A230,2)&gt;5,"Week-end","Jour ouvré")))</f>
        <v>Week-end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IF(C230="Jour ouvré",'Paramètres'!$B$6,0)</f>
        <v>0</v>
      </c>
      <c r="J230" s="22">
        <f>H230+IF(OR(G230="Congés payés",G230="Arrêt maladie",G230="Rendez-vous médical",G230="Récupération",G230="Déplacement professionnel"),I230,IF(G230="Demi-journée de congé",I230/2,0))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IF(YEAR(DATE('Paramètres'!$B$5,1,1)+226)='Paramètres'!$B$5,DATE('Paramètres'!$B$5,1,1)+226,"")</f>
        <v>46614</v>
      </c>
      <c r="B231" s="19">
        <f>A231</f>
        <v>46614</v>
      </c>
      <c r="C231" s="20" t="str">
        <f>IF(A231="","",IF(COUNTIF('Jours fériés'!$A$5:$A$88,A231)&gt;0,"Jour férié",IF(WEEKDAY(A231,2)&gt;5,"Week-end","Jour ouvré")))</f>
        <v>Jour férié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IF(C231="Jour ouvré",'Paramètres'!$B$6,0)</f>
        <v>0</v>
      </c>
      <c r="J231" s="22">
        <f>H231+IF(OR(G231="Congés payés",G231="Arrêt maladie",G231="Rendez-vous médical",G231="Récupération",G231="Déplacement professionnel"),I231,IF(G231="Demi-journée de congé",I231/2,0))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IF(YEAR(DATE('Paramètres'!$B$5,1,1)+227)='Paramètres'!$B$5,DATE('Paramètres'!$B$5,1,1)+227,"")</f>
        <v>46615</v>
      </c>
      <c r="B232" s="19">
        <f>A232</f>
        <v>46615</v>
      </c>
      <c r="C232" s="20" t="str">
        <f>IF(A232="","",IF(COUNTIF('Jours fériés'!$A$5:$A$88,A232)&gt;0,"Jour férié",IF(WEEKDAY(A232,2)&gt;5,"Week-end","Jour ouvré")))</f>
        <v>Jour ouvré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IF(C232="Jour ouvré",'Paramètres'!$B$6,0)</f>
        <v>8</v>
      </c>
      <c r="J232" s="22">
        <f>H232+IF(OR(G232="Congés payés",G232="Arrêt maladie",G232="Rendez-vous médical",G232="Récupération",G232="Déplacement professionnel"),I232,IF(G232="Demi-journée de congé",I232/2,0))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IF(YEAR(DATE('Paramètres'!$B$5,1,1)+228)='Paramètres'!$B$5,DATE('Paramètres'!$B$5,1,1)+228,"")</f>
        <v>46616</v>
      </c>
      <c r="B233" s="19">
        <f>A233</f>
        <v>46616</v>
      </c>
      <c r="C233" s="20" t="str">
        <f>IF(A233="","",IF(COUNTIF('Jours fériés'!$A$5:$A$88,A233)&gt;0,"Jour férié",IF(WEEKDAY(A233,2)&gt;5,"Week-end","Jour ouvré")))</f>
        <v>Jour ouvré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IF(C233="Jour ouvré",'Paramètres'!$B$6,0)</f>
        <v>8</v>
      </c>
      <c r="J233" s="22">
        <f>H233+IF(OR(G233="Congés payés",G233="Arrêt maladie",G233="Rendez-vous médical",G233="Récupération",G233="Déplacement professionnel"),I233,IF(G233="Demi-journée de congé",I233/2,0))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IF(YEAR(DATE('Paramètres'!$B$5,1,1)+229)='Paramètres'!$B$5,DATE('Paramètres'!$B$5,1,1)+229,"")</f>
        <v>46617</v>
      </c>
      <c r="B234" s="19">
        <f>A234</f>
        <v>46617</v>
      </c>
      <c r="C234" s="20" t="str">
        <f>IF(A234="","",IF(COUNTIF('Jours fériés'!$A$5:$A$88,A234)&gt;0,"Jour férié",IF(WEEKDAY(A234,2)&gt;5,"Week-end","Jour ouvré")))</f>
        <v>Jour ouvré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IF(C234="Jour ouvré",'Paramètres'!$B$6,0)</f>
        <v>8</v>
      </c>
      <c r="J234" s="22">
        <f>H234+IF(OR(G234="Congés payés",G234="Arrêt maladie",G234="Rendez-vous médical",G234="Récupération",G234="Déplacement professionnel"),I234,IF(G234="Demi-journée de congé",I234/2,0))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IF(YEAR(DATE('Paramètres'!$B$5,1,1)+230)='Paramètres'!$B$5,DATE('Paramètres'!$B$5,1,1)+230,"")</f>
        <v>46618</v>
      </c>
      <c r="B235" s="19">
        <f>A235</f>
        <v>46618</v>
      </c>
      <c r="C235" s="20" t="str">
        <f>IF(A235="","",IF(COUNTIF('Jours fériés'!$A$5:$A$88,A235)&gt;0,"Jour férié",IF(WEEKDAY(A235,2)&gt;5,"Week-end","Jour ouvré")))</f>
        <v>Jour ouvré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IF(C235="Jour ouvré",'Paramètres'!$B$6,0)</f>
        <v>8</v>
      </c>
      <c r="J235" s="22">
        <f>H235+IF(OR(G235="Congés payés",G235="Arrêt maladie",G235="Rendez-vous médical",G235="Récupération",G235="Déplacement professionnel"),I235,IF(G235="Demi-journée de congé",I235/2,0))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IF(YEAR(DATE('Paramètres'!$B$5,1,1)+231)='Paramètres'!$B$5,DATE('Paramètres'!$B$5,1,1)+231,"")</f>
        <v>46619</v>
      </c>
      <c r="B236" s="19">
        <f>A236</f>
        <v>46619</v>
      </c>
      <c r="C236" s="20" t="str">
        <f>IF(A236="","",IF(COUNTIF('Jours fériés'!$A$5:$A$88,A236)&gt;0,"Jour férié",IF(WEEKDAY(A236,2)&gt;5,"Week-end","Jour ouvré")))</f>
        <v>Jour ouvré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IF(C236="Jour ouvré",'Paramètres'!$B$6,0)</f>
        <v>8</v>
      </c>
      <c r="J236" s="22">
        <f>H236+IF(OR(G236="Congés payés",G236="Arrêt maladie",G236="Rendez-vous médical",G236="Récupération",G236="Déplacement professionnel"),I236,IF(G236="Demi-journée de congé",I236/2,0))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IF(YEAR(DATE('Paramètres'!$B$5,1,1)+232)='Paramètres'!$B$5,DATE('Paramètres'!$B$5,1,1)+232,"")</f>
        <v>46620</v>
      </c>
      <c r="B237" s="19">
        <f>A237</f>
        <v>46620</v>
      </c>
      <c r="C237" s="20" t="str">
        <f>IF(A237="","",IF(COUNTIF('Jours fériés'!$A$5:$A$88,A237)&gt;0,"Jour férié",IF(WEEKDAY(A237,2)&gt;5,"Week-end","Jour ouvré")))</f>
        <v>Week-end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IF(C237="Jour ouvré",'Paramètres'!$B$6,0)</f>
        <v>0</v>
      </c>
      <c r="J237" s="22">
        <f>H237+IF(OR(G237="Congés payés",G237="Arrêt maladie",G237="Rendez-vous médical",G237="Récupération",G237="Déplacement professionnel"),I237,IF(G237="Demi-journée de congé",I237/2,0))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IF(YEAR(DATE('Paramètres'!$B$5,1,1)+233)='Paramètres'!$B$5,DATE('Paramètres'!$B$5,1,1)+233,"")</f>
        <v>46621</v>
      </c>
      <c r="B238" s="19">
        <f>A238</f>
        <v>46621</v>
      </c>
      <c r="C238" s="20" t="str">
        <f>IF(A238="","",IF(COUNTIF('Jours fériés'!$A$5:$A$88,A238)&gt;0,"Jour férié",IF(WEEKDAY(A238,2)&gt;5,"Week-end","Jour ouvré")))</f>
        <v>Week-end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IF(C238="Jour ouvré",'Paramètres'!$B$6,0)</f>
        <v>0</v>
      </c>
      <c r="J238" s="22">
        <f>H238+IF(OR(G238="Congés payés",G238="Arrêt maladie",G238="Rendez-vous médical",G238="Récupération",G238="Déplacement professionnel"),I238,IF(G238="Demi-journée de congé",I238/2,0))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IF(YEAR(DATE('Paramètres'!$B$5,1,1)+234)='Paramètres'!$B$5,DATE('Paramètres'!$B$5,1,1)+234,"")</f>
        <v>46622</v>
      </c>
      <c r="B239" s="19">
        <f>A239</f>
        <v>46622</v>
      </c>
      <c r="C239" s="20" t="str">
        <f>IF(A239="","",IF(COUNTIF('Jours fériés'!$A$5:$A$88,A239)&gt;0,"Jour férié",IF(WEEKDAY(A239,2)&gt;5,"Week-end","Jour ouvré")))</f>
        <v>Jour ouvré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IF(C239="Jour ouvré",'Paramètres'!$B$6,0)</f>
        <v>8</v>
      </c>
      <c r="J239" s="22">
        <f>H239+IF(OR(G239="Congés payés",G239="Arrêt maladie",G239="Rendez-vous médical",G239="Récupération",G239="Déplacement professionnel"),I239,IF(G239="Demi-journée de congé",I239/2,0))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IF(YEAR(DATE('Paramètres'!$B$5,1,1)+235)='Paramètres'!$B$5,DATE('Paramètres'!$B$5,1,1)+235,"")</f>
        <v>46623</v>
      </c>
      <c r="B240" s="19">
        <f>A240</f>
        <v>46623</v>
      </c>
      <c r="C240" s="20" t="str">
        <f>IF(A240="","",IF(COUNTIF('Jours fériés'!$A$5:$A$88,A240)&gt;0,"Jour férié",IF(WEEKDAY(A240,2)&gt;5,"Week-end","Jour ouvré")))</f>
        <v>Jour ouvré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IF(C240="Jour ouvré",'Paramètres'!$B$6,0)</f>
        <v>8</v>
      </c>
      <c r="J240" s="22">
        <f>H240+IF(OR(G240="Congés payés",G240="Arrêt maladie",G240="Rendez-vous médical",G240="Récupération",G240="Déplacement professionnel"),I240,IF(G240="Demi-journée de congé",I240/2,0))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IF(YEAR(DATE('Paramètres'!$B$5,1,1)+236)='Paramètres'!$B$5,DATE('Paramètres'!$B$5,1,1)+236,"")</f>
        <v>46624</v>
      </c>
      <c r="B241" s="19">
        <f>A241</f>
        <v>46624</v>
      </c>
      <c r="C241" s="20" t="str">
        <f>IF(A241="","",IF(COUNTIF('Jours fériés'!$A$5:$A$88,A241)&gt;0,"Jour férié",IF(WEEKDAY(A241,2)&gt;5,"Week-end","Jour ouvré")))</f>
        <v>Jour ouvré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IF(C241="Jour ouvré",'Paramètres'!$B$6,0)</f>
        <v>8</v>
      </c>
      <c r="J241" s="22">
        <f>H241+IF(OR(G241="Congés payés",G241="Arrêt maladie",G241="Rendez-vous médical",G241="Récupération",G241="Déplacement professionnel"),I241,IF(G241="Demi-journée de congé",I241/2,0))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IF(YEAR(DATE('Paramètres'!$B$5,1,1)+237)='Paramètres'!$B$5,DATE('Paramètres'!$B$5,1,1)+237,"")</f>
        <v>46625</v>
      </c>
      <c r="B242" s="19">
        <f>A242</f>
        <v>46625</v>
      </c>
      <c r="C242" s="20" t="str">
        <f>IF(A242="","",IF(COUNTIF('Jours fériés'!$A$5:$A$88,A242)&gt;0,"Jour férié",IF(WEEKDAY(A242,2)&gt;5,"Week-end","Jour ouvré")))</f>
        <v>Jour ouvré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IF(C242="Jour ouvré",'Paramètres'!$B$6,0)</f>
        <v>8</v>
      </c>
      <c r="J242" s="22">
        <f>H242+IF(OR(G242="Congés payés",G242="Arrêt maladie",G242="Rendez-vous médical",G242="Récupération",G242="Déplacement professionnel"),I242,IF(G242="Demi-journée de congé",I242/2,0))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IF(YEAR(DATE('Paramètres'!$B$5,1,1)+238)='Paramètres'!$B$5,DATE('Paramètres'!$B$5,1,1)+238,"")</f>
        <v>46626</v>
      </c>
      <c r="B243" s="19">
        <f>A243</f>
        <v>46626</v>
      </c>
      <c r="C243" s="20" t="str">
        <f>IF(A243="","",IF(COUNTIF('Jours fériés'!$A$5:$A$88,A243)&gt;0,"Jour férié",IF(WEEKDAY(A243,2)&gt;5,"Week-end","Jour ouvré")))</f>
        <v>Jour ouvré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IF(C243="Jour ouvré",'Paramètres'!$B$6,0)</f>
        <v>8</v>
      </c>
      <c r="J243" s="22">
        <f>H243+IF(OR(G243="Congés payés",G243="Arrêt maladie",G243="Rendez-vous médical",G243="Récupération",G243="Déplacement professionnel"),I243,IF(G243="Demi-journée de congé",I243/2,0))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IF(YEAR(DATE('Paramètres'!$B$5,1,1)+239)='Paramètres'!$B$5,DATE('Paramètres'!$B$5,1,1)+239,"")</f>
        <v>46627</v>
      </c>
      <c r="B244" s="19">
        <f>A244</f>
        <v>46627</v>
      </c>
      <c r="C244" s="20" t="str">
        <f>IF(A244="","",IF(COUNTIF('Jours fériés'!$A$5:$A$88,A244)&gt;0,"Jour férié",IF(WEEKDAY(A244,2)&gt;5,"Week-end","Jour ouvré")))</f>
        <v>Week-end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IF(C244="Jour ouvré",'Paramètres'!$B$6,0)</f>
        <v>0</v>
      </c>
      <c r="J244" s="22">
        <f>H244+IF(OR(G244="Congés payés",G244="Arrêt maladie",G244="Rendez-vous médical",G244="Récupération",G244="Déplacement professionnel"),I244,IF(G244="Demi-journée de congé",I244/2,0))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IF(YEAR(DATE('Paramètres'!$B$5,1,1)+240)='Paramètres'!$B$5,DATE('Paramètres'!$B$5,1,1)+240,"")</f>
        <v>46628</v>
      </c>
      <c r="B245" s="19">
        <f>A245</f>
        <v>46628</v>
      </c>
      <c r="C245" s="20" t="str">
        <f>IF(A245="","",IF(COUNTIF('Jours fériés'!$A$5:$A$88,A245)&gt;0,"Jour férié",IF(WEEKDAY(A245,2)&gt;5,"Week-end","Jour ouvré")))</f>
        <v>Week-end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IF(C245="Jour ouvré",'Paramètres'!$B$6,0)</f>
        <v>0</v>
      </c>
      <c r="J245" s="22">
        <f>H245+IF(OR(G245="Congés payés",G245="Arrêt maladie",G245="Rendez-vous médical",G245="Récupération",G245="Déplacement professionnel"),I245,IF(G245="Demi-journée de congé",I245/2,0))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IF(YEAR(DATE('Paramètres'!$B$5,1,1)+241)='Paramètres'!$B$5,DATE('Paramètres'!$B$5,1,1)+241,"")</f>
        <v>46629</v>
      </c>
      <c r="B246" s="19">
        <f>A246</f>
        <v>46629</v>
      </c>
      <c r="C246" s="20" t="str">
        <f>IF(A246="","",IF(COUNTIF('Jours fériés'!$A$5:$A$88,A246)&gt;0,"Jour férié",IF(WEEKDAY(A246,2)&gt;5,"Week-end","Jour ouvré")))</f>
        <v>Jour ouvré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IF(C246="Jour ouvré",'Paramètres'!$B$6,0)</f>
        <v>8</v>
      </c>
      <c r="J246" s="22">
        <f>H246+IF(OR(G246="Congés payés",G246="Arrêt maladie",G246="Rendez-vous médical",G246="Récupération",G246="Déplacement professionnel"),I246,IF(G246="Demi-journée de congé",I246/2,0))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IF(YEAR(DATE('Paramètres'!$B$5,1,1)+242)='Paramètres'!$B$5,DATE('Paramètres'!$B$5,1,1)+242,"")</f>
        <v>46630</v>
      </c>
      <c r="B247" s="19">
        <f>A247</f>
        <v>46630</v>
      </c>
      <c r="C247" s="20" t="str">
        <f>IF(A247="","",IF(COUNTIF('Jours fériés'!$A$5:$A$88,A247)&gt;0,"Jour férié",IF(WEEKDAY(A247,2)&gt;5,"Week-end","Jour ouvré")))</f>
        <v>Jour ouvré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IF(C247="Jour ouvré",'Paramètres'!$B$6,0)</f>
        <v>8</v>
      </c>
      <c r="J247" s="22">
        <f>H247+IF(OR(G247="Congés payés",G247="Arrêt maladie",G247="Rendez-vous médical",G247="Récupération",G247="Déplacement professionnel"),I247,IF(G247="Demi-journée de congé",I247/2,0))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IF(YEAR(DATE('Paramètres'!$B$5,1,1)+243)='Paramètres'!$B$5,DATE('Paramètres'!$B$5,1,1)+243,"")</f>
        <v>46631</v>
      </c>
      <c r="B248" s="19">
        <f>A248</f>
        <v>46631</v>
      </c>
      <c r="C248" s="20" t="str">
        <f>IF(A248="","",IF(COUNTIF('Jours fériés'!$A$5:$A$88,A248)&gt;0,"Jour férié",IF(WEEKDAY(A248,2)&gt;5,"Week-end","Jour ouvré")))</f>
        <v>Jour ouvré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IF(C248="Jour ouvré",'Paramètres'!$B$6,0)</f>
        <v>8</v>
      </c>
      <c r="J248" s="22">
        <f>H248+IF(OR(G248="Congés payés",G248="Arrêt maladie",G248="Rendez-vous médical",G248="Récupération",G248="Déplacement professionnel"),I248,IF(G248="Demi-journée de congé",I248/2,0))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IF(YEAR(DATE('Paramètres'!$B$5,1,1)+244)='Paramètres'!$B$5,DATE('Paramètres'!$B$5,1,1)+244,"")</f>
        <v>46632</v>
      </c>
      <c r="B249" s="19">
        <f>A249</f>
        <v>46632</v>
      </c>
      <c r="C249" s="20" t="str">
        <f>IF(A249="","",IF(COUNTIF('Jours fériés'!$A$5:$A$88,A249)&gt;0,"Jour férié",IF(WEEKDAY(A249,2)&gt;5,"Week-end","Jour ouvré")))</f>
        <v>Jour ouvré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IF(C249="Jour ouvré",'Paramètres'!$B$6,0)</f>
        <v>8</v>
      </c>
      <c r="J249" s="22">
        <f>H249+IF(OR(G249="Congés payés",G249="Arrêt maladie",G249="Rendez-vous médical",G249="Récupération",G249="Déplacement professionnel"),I249,IF(G249="Demi-journée de congé",I249/2,0))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IF(YEAR(DATE('Paramètres'!$B$5,1,1)+245)='Paramètres'!$B$5,DATE('Paramètres'!$B$5,1,1)+245,"")</f>
        <v>46633</v>
      </c>
      <c r="B250" s="19">
        <f>A250</f>
        <v>46633</v>
      </c>
      <c r="C250" s="20" t="str">
        <f>IF(A250="","",IF(COUNTIF('Jours fériés'!$A$5:$A$88,A250)&gt;0,"Jour férié",IF(WEEKDAY(A250,2)&gt;5,"Week-end","Jour ouvré")))</f>
        <v>Jour ouvré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IF(C250="Jour ouvré",'Paramètres'!$B$6,0)</f>
        <v>8</v>
      </c>
      <c r="J250" s="22">
        <f>H250+IF(OR(G250="Congés payés",G250="Arrêt maladie",G250="Rendez-vous médical",G250="Récupération",G250="Déplacement professionnel"),I250,IF(G250="Demi-journée de congé",I250/2,0))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IF(YEAR(DATE('Paramètres'!$B$5,1,1)+246)='Paramètres'!$B$5,DATE('Paramètres'!$B$5,1,1)+246,"")</f>
        <v>46634</v>
      </c>
      <c r="B251" s="19">
        <f>A251</f>
        <v>46634</v>
      </c>
      <c r="C251" s="20" t="str">
        <f>IF(A251="","",IF(COUNTIF('Jours fériés'!$A$5:$A$88,A251)&gt;0,"Jour férié",IF(WEEKDAY(A251,2)&gt;5,"Week-end","Jour ouvré")))</f>
        <v>Week-end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IF(C251="Jour ouvré",'Paramètres'!$B$6,0)</f>
        <v>0</v>
      </c>
      <c r="J251" s="22">
        <f>H251+IF(OR(G251="Congés payés",G251="Arrêt maladie",G251="Rendez-vous médical",G251="Récupération",G251="Déplacement professionnel"),I251,IF(G251="Demi-journée de congé",I251/2,0))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IF(YEAR(DATE('Paramètres'!$B$5,1,1)+247)='Paramètres'!$B$5,DATE('Paramètres'!$B$5,1,1)+247,"")</f>
        <v>46635</v>
      </c>
      <c r="B252" s="19">
        <f>A252</f>
        <v>46635</v>
      </c>
      <c r="C252" s="20" t="str">
        <f>IF(A252="","",IF(COUNTIF('Jours fériés'!$A$5:$A$88,A252)&gt;0,"Jour férié",IF(WEEKDAY(A252,2)&gt;5,"Week-end","Jour ouvré")))</f>
        <v>Week-end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IF(C252="Jour ouvré",'Paramètres'!$B$6,0)</f>
        <v>0</v>
      </c>
      <c r="J252" s="22">
        <f>H252+IF(OR(G252="Congés payés",G252="Arrêt maladie",G252="Rendez-vous médical",G252="Récupération",G252="Déplacement professionnel"),I252,IF(G252="Demi-journée de congé",I252/2,0))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IF(YEAR(DATE('Paramètres'!$B$5,1,1)+248)='Paramètres'!$B$5,DATE('Paramètres'!$B$5,1,1)+248,"")</f>
        <v>46636</v>
      </c>
      <c r="B253" s="19">
        <f>A253</f>
        <v>46636</v>
      </c>
      <c r="C253" s="20" t="str">
        <f>IF(A253="","",IF(COUNTIF('Jours fériés'!$A$5:$A$88,A253)&gt;0,"Jour férié",IF(WEEKDAY(A253,2)&gt;5,"Week-end","Jour ouvré")))</f>
        <v>Jour ouvré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IF(C253="Jour ouvré",'Paramètres'!$B$6,0)</f>
        <v>8</v>
      </c>
      <c r="J253" s="22">
        <f>H253+IF(OR(G253="Congés payés",G253="Arrêt maladie",G253="Rendez-vous médical",G253="Récupération",G253="Déplacement professionnel"),I253,IF(G253="Demi-journée de congé",I253/2,0))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IF(YEAR(DATE('Paramètres'!$B$5,1,1)+249)='Paramètres'!$B$5,DATE('Paramètres'!$B$5,1,1)+249,"")</f>
        <v>46637</v>
      </c>
      <c r="B254" s="19">
        <f>A254</f>
        <v>46637</v>
      </c>
      <c r="C254" s="20" t="str">
        <f>IF(A254="","",IF(COUNTIF('Jours fériés'!$A$5:$A$88,A254)&gt;0,"Jour férié",IF(WEEKDAY(A254,2)&gt;5,"Week-end","Jour ouvré")))</f>
        <v>Jour ouvré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IF(C254="Jour ouvré",'Paramètres'!$B$6,0)</f>
        <v>8</v>
      </c>
      <c r="J254" s="22">
        <f>H254+IF(OR(G254="Congés payés",G254="Arrêt maladie",G254="Rendez-vous médical",G254="Récupération",G254="Déplacement professionnel"),I254,IF(G254="Demi-journée de congé",I254/2,0))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IF(YEAR(DATE('Paramètres'!$B$5,1,1)+250)='Paramètres'!$B$5,DATE('Paramètres'!$B$5,1,1)+250,"")</f>
        <v>46638</v>
      </c>
      <c r="B255" s="19">
        <f>A255</f>
        <v>46638</v>
      </c>
      <c r="C255" s="20" t="str">
        <f>IF(A255="","",IF(COUNTIF('Jours fériés'!$A$5:$A$88,A255)&gt;0,"Jour férié",IF(WEEKDAY(A255,2)&gt;5,"Week-end","Jour ouvré")))</f>
        <v>Jour ouvré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IF(C255="Jour ouvré",'Paramètres'!$B$6,0)</f>
        <v>8</v>
      </c>
      <c r="J255" s="22">
        <f>H255+IF(OR(G255="Congés payés",G255="Arrêt maladie",G255="Rendez-vous médical",G255="Récupération",G255="Déplacement professionnel"),I255,IF(G255="Demi-journée de congé",I255/2,0))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IF(YEAR(DATE('Paramètres'!$B$5,1,1)+251)='Paramètres'!$B$5,DATE('Paramètres'!$B$5,1,1)+251,"")</f>
        <v>46639</v>
      </c>
      <c r="B256" s="19">
        <f>A256</f>
        <v>46639</v>
      </c>
      <c r="C256" s="20" t="str">
        <f>IF(A256="","",IF(COUNTIF('Jours fériés'!$A$5:$A$88,A256)&gt;0,"Jour férié",IF(WEEKDAY(A256,2)&gt;5,"Week-end","Jour ouvré")))</f>
        <v>Jour ouvré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IF(C256="Jour ouvré",'Paramètres'!$B$6,0)</f>
        <v>8</v>
      </c>
      <c r="J256" s="22">
        <f>H256+IF(OR(G256="Congés payés",G256="Arrêt maladie",G256="Rendez-vous médical",G256="Récupération",G256="Déplacement professionnel"),I256,IF(G256="Demi-journée de congé",I256/2,0))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IF(YEAR(DATE('Paramètres'!$B$5,1,1)+252)='Paramètres'!$B$5,DATE('Paramètres'!$B$5,1,1)+252,"")</f>
        <v>46640</v>
      </c>
      <c r="B257" s="19">
        <f>A257</f>
        <v>46640</v>
      </c>
      <c r="C257" s="20" t="str">
        <f>IF(A257="","",IF(COUNTIF('Jours fériés'!$A$5:$A$88,A257)&gt;0,"Jour férié",IF(WEEKDAY(A257,2)&gt;5,"Week-end","Jour ouvré")))</f>
        <v>Jour ouvré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IF(C257="Jour ouvré",'Paramètres'!$B$6,0)</f>
        <v>8</v>
      </c>
      <c r="J257" s="22">
        <f>H257+IF(OR(G257="Congés payés",G257="Arrêt maladie",G257="Rendez-vous médical",G257="Récupération",G257="Déplacement professionnel"),I257,IF(G257="Demi-journée de congé",I257/2,0))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IF(YEAR(DATE('Paramètres'!$B$5,1,1)+253)='Paramètres'!$B$5,DATE('Paramètres'!$B$5,1,1)+253,"")</f>
        <v>46641</v>
      </c>
      <c r="B258" s="19">
        <f>A258</f>
        <v>46641</v>
      </c>
      <c r="C258" s="20" t="str">
        <f>IF(A258="","",IF(COUNTIF('Jours fériés'!$A$5:$A$88,A258)&gt;0,"Jour férié",IF(WEEKDAY(A258,2)&gt;5,"Week-end","Jour ouvré")))</f>
        <v>Week-end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IF(C258="Jour ouvré",'Paramètres'!$B$6,0)</f>
        <v>0</v>
      </c>
      <c r="J258" s="22">
        <f>H258+IF(OR(G258="Congés payés",G258="Arrêt maladie",G258="Rendez-vous médical",G258="Récupération",G258="Déplacement professionnel"),I258,IF(G258="Demi-journée de congé",I258/2,0))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IF(YEAR(DATE('Paramètres'!$B$5,1,1)+254)='Paramètres'!$B$5,DATE('Paramètres'!$B$5,1,1)+254,"")</f>
        <v>46642</v>
      </c>
      <c r="B259" s="19">
        <f>A259</f>
        <v>46642</v>
      </c>
      <c r="C259" s="20" t="str">
        <f>IF(A259="","",IF(COUNTIF('Jours fériés'!$A$5:$A$88,A259)&gt;0,"Jour férié",IF(WEEKDAY(A259,2)&gt;5,"Week-end","Jour ouvré")))</f>
        <v>Week-end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IF(C259="Jour ouvré",'Paramètres'!$B$6,0)</f>
        <v>0</v>
      </c>
      <c r="J259" s="22">
        <f>H259+IF(OR(G259="Congés payés",G259="Arrêt maladie",G259="Rendez-vous médical",G259="Récupération",G259="Déplacement professionnel"),I259,IF(G259="Demi-journée de congé",I259/2,0))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IF(YEAR(DATE('Paramètres'!$B$5,1,1)+255)='Paramètres'!$B$5,DATE('Paramètres'!$B$5,1,1)+255,"")</f>
        <v>46643</v>
      </c>
      <c r="B260" s="19">
        <f>A260</f>
        <v>46643</v>
      </c>
      <c r="C260" s="20" t="str">
        <f>IF(A260="","",IF(COUNTIF('Jours fériés'!$A$5:$A$88,A260)&gt;0,"Jour férié",IF(WEEKDAY(A260,2)&gt;5,"Week-end","Jour ouvré")))</f>
        <v>Jour ouvré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IF(C260="Jour ouvré",'Paramètres'!$B$6,0)</f>
        <v>8</v>
      </c>
      <c r="J260" s="22">
        <f>H260+IF(OR(G260="Congés payés",G260="Arrêt maladie",G260="Rendez-vous médical",G260="Récupération",G260="Déplacement professionnel"),I260,IF(G260="Demi-journée de congé",I260/2,0))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IF(YEAR(DATE('Paramètres'!$B$5,1,1)+256)='Paramètres'!$B$5,DATE('Paramètres'!$B$5,1,1)+256,"")</f>
        <v>46644</v>
      </c>
      <c r="B261" s="19">
        <f>A261</f>
        <v>46644</v>
      </c>
      <c r="C261" s="20" t="str">
        <f>IF(A261="","",IF(COUNTIF('Jours fériés'!$A$5:$A$88,A261)&gt;0,"Jour férié",IF(WEEKDAY(A261,2)&gt;5,"Week-end","Jour ouvré")))</f>
        <v>Jour ouvré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IF(C261="Jour ouvré",'Paramètres'!$B$6,0)</f>
        <v>8</v>
      </c>
      <c r="J261" s="22">
        <f>H261+IF(OR(G261="Congés payés",G261="Arrêt maladie",G261="Rendez-vous médical",G261="Récupération",G261="Déplacement professionnel"),I261,IF(G261="Demi-journée de congé",I261/2,0))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IF(YEAR(DATE('Paramètres'!$B$5,1,1)+257)='Paramètres'!$B$5,DATE('Paramètres'!$B$5,1,1)+257,"")</f>
        <v>46645</v>
      </c>
      <c r="B262" s="19">
        <f>A262</f>
        <v>46645</v>
      </c>
      <c r="C262" s="20" t="str">
        <f>IF(A262="","",IF(COUNTIF('Jours fériés'!$A$5:$A$88,A262)&gt;0,"Jour férié",IF(WEEKDAY(A262,2)&gt;5,"Week-end","Jour ouvré")))</f>
        <v>Jour ouvré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IF(C262="Jour ouvré",'Paramètres'!$B$6,0)</f>
        <v>8</v>
      </c>
      <c r="J262" s="22">
        <f>H262+IF(OR(G262="Congés payés",G262="Arrêt maladie",G262="Rendez-vous médical",G262="Récupération",G262="Déplacement professionnel"),I262,IF(G262="Demi-journée de congé",I262/2,0))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IF(YEAR(DATE('Paramètres'!$B$5,1,1)+258)='Paramètres'!$B$5,DATE('Paramètres'!$B$5,1,1)+258,"")</f>
        <v>46646</v>
      </c>
      <c r="B263" s="19">
        <f>A263</f>
        <v>46646</v>
      </c>
      <c r="C263" s="20" t="str">
        <f>IF(A263="","",IF(COUNTIF('Jours fériés'!$A$5:$A$88,A263)&gt;0,"Jour férié",IF(WEEKDAY(A263,2)&gt;5,"Week-end","Jour ouvré")))</f>
        <v>Jour ouvré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IF(C263="Jour ouvré",'Paramètres'!$B$6,0)</f>
        <v>8</v>
      </c>
      <c r="J263" s="22">
        <f>H263+IF(OR(G263="Congés payés",G263="Arrêt maladie",G263="Rendez-vous médical",G263="Récupération",G263="Déplacement professionnel"),I263,IF(G263="Demi-journée de congé",I263/2,0))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IF(YEAR(DATE('Paramètres'!$B$5,1,1)+259)='Paramètres'!$B$5,DATE('Paramètres'!$B$5,1,1)+259,"")</f>
        <v>46647</v>
      </c>
      <c r="B264" s="19">
        <f>A264</f>
        <v>46647</v>
      </c>
      <c r="C264" s="20" t="str">
        <f>IF(A264="","",IF(COUNTIF('Jours fériés'!$A$5:$A$88,A264)&gt;0,"Jour férié",IF(WEEKDAY(A264,2)&gt;5,"Week-end","Jour ouvré")))</f>
        <v>Jour ouvré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IF(C264="Jour ouvré",'Paramètres'!$B$6,0)</f>
        <v>8</v>
      </c>
      <c r="J264" s="22">
        <f>H264+IF(OR(G264="Congés payés",G264="Arrêt maladie",G264="Rendez-vous médical",G264="Récupération",G264="Déplacement professionnel"),I264,IF(G264="Demi-journée de congé",I264/2,0))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IF(YEAR(DATE('Paramètres'!$B$5,1,1)+260)='Paramètres'!$B$5,DATE('Paramètres'!$B$5,1,1)+260,"")</f>
        <v>46648</v>
      </c>
      <c r="B265" s="19">
        <f>A265</f>
        <v>46648</v>
      </c>
      <c r="C265" s="20" t="str">
        <f>IF(A265="","",IF(COUNTIF('Jours fériés'!$A$5:$A$88,A265)&gt;0,"Jour férié",IF(WEEKDAY(A265,2)&gt;5,"Week-end","Jour ouvré")))</f>
        <v>Week-end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IF(C265="Jour ouvré",'Paramètres'!$B$6,0)</f>
        <v>0</v>
      </c>
      <c r="J265" s="22">
        <f>H265+IF(OR(G265="Congés payés",G265="Arrêt maladie",G265="Rendez-vous médical",G265="Récupération",G265="Déplacement professionnel"),I265,IF(G265="Demi-journée de congé",I265/2,0))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IF(YEAR(DATE('Paramètres'!$B$5,1,1)+261)='Paramètres'!$B$5,DATE('Paramètres'!$B$5,1,1)+261,"")</f>
        <v>46649</v>
      </c>
      <c r="B266" s="19">
        <f>A266</f>
        <v>46649</v>
      </c>
      <c r="C266" s="20" t="str">
        <f>IF(A266="","",IF(COUNTIF('Jours fériés'!$A$5:$A$88,A266)&gt;0,"Jour férié",IF(WEEKDAY(A266,2)&gt;5,"Week-end","Jour ouvré")))</f>
        <v>Week-end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IF(C266="Jour ouvré",'Paramètres'!$B$6,0)</f>
        <v>0</v>
      </c>
      <c r="J266" s="22">
        <f>H266+IF(OR(G266="Congés payés",G266="Arrêt maladie",G266="Rendez-vous médical",G266="Récupération",G266="Déplacement professionnel"),I266,IF(G266="Demi-journée de congé",I266/2,0))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IF(YEAR(DATE('Paramètres'!$B$5,1,1)+262)='Paramètres'!$B$5,DATE('Paramètres'!$B$5,1,1)+262,"")</f>
        <v>46650</v>
      </c>
      <c r="B267" s="19">
        <f>A267</f>
        <v>46650</v>
      </c>
      <c r="C267" s="20" t="str">
        <f>IF(A267="","",IF(COUNTIF('Jours fériés'!$A$5:$A$88,A267)&gt;0,"Jour férié",IF(WEEKDAY(A267,2)&gt;5,"Week-end","Jour ouvré")))</f>
        <v>Jour ouvré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IF(C267="Jour ouvré",'Paramètres'!$B$6,0)</f>
        <v>8</v>
      </c>
      <c r="J267" s="22">
        <f>H267+IF(OR(G267="Congés payés",G267="Arrêt maladie",G267="Rendez-vous médical",G267="Récupération",G267="Déplacement professionnel"),I267,IF(G267="Demi-journée de congé",I267/2,0))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IF(YEAR(DATE('Paramètres'!$B$5,1,1)+263)='Paramètres'!$B$5,DATE('Paramètres'!$B$5,1,1)+263,"")</f>
        <v>46651</v>
      </c>
      <c r="B268" s="19">
        <f>A268</f>
        <v>46651</v>
      </c>
      <c r="C268" s="20" t="str">
        <f>IF(A268="","",IF(COUNTIF('Jours fériés'!$A$5:$A$88,A268)&gt;0,"Jour férié",IF(WEEKDAY(A268,2)&gt;5,"Week-end","Jour ouvré")))</f>
        <v>Jour ouvré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IF(C268="Jour ouvré",'Paramètres'!$B$6,0)</f>
        <v>8</v>
      </c>
      <c r="J268" s="22">
        <f>H268+IF(OR(G268="Congés payés",G268="Arrêt maladie",G268="Rendez-vous médical",G268="Récupération",G268="Déplacement professionnel"),I268,IF(G268="Demi-journée de congé",I268/2,0))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IF(YEAR(DATE('Paramètres'!$B$5,1,1)+264)='Paramètres'!$B$5,DATE('Paramètres'!$B$5,1,1)+264,"")</f>
        <v>46652</v>
      </c>
      <c r="B269" s="19">
        <f>A269</f>
        <v>46652</v>
      </c>
      <c r="C269" s="20" t="str">
        <f>IF(A269="","",IF(COUNTIF('Jours fériés'!$A$5:$A$88,A269)&gt;0,"Jour férié",IF(WEEKDAY(A269,2)&gt;5,"Week-end","Jour ouvré")))</f>
        <v>Jour ouvré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IF(C269="Jour ouvré",'Paramètres'!$B$6,0)</f>
        <v>8</v>
      </c>
      <c r="J269" s="22">
        <f>H269+IF(OR(G269="Congés payés",G269="Arrêt maladie",G269="Rendez-vous médical",G269="Récupération",G269="Déplacement professionnel"),I269,IF(G269="Demi-journée de congé",I269/2,0))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IF(YEAR(DATE('Paramètres'!$B$5,1,1)+265)='Paramètres'!$B$5,DATE('Paramètres'!$B$5,1,1)+265,"")</f>
        <v>46653</v>
      </c>
      <c r="B270" s="19">
        <f>A270</f>
        <v>46653</v>
      </c>
      <c r="C270" s="20" t="str">
        <f>IF(A270="","",IF(COUNTIF('Jours fériés'!$A$5:$A$88,A270)&gt;0,"Jour férié",IF(WEEKDAY(A270,2)&gt;5,"Week-end","Jour ouvré")))</f>
        <v>Jour ouvré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IF(C270="Jour ouvré",'Paramètres'!$B$6,0)</f>
        <v>8</v>
      </c>
      <c r="J270" s="22">
        <f>H270+IF(OR(G270="Congés payés",G270="Arrêt maladie",G270="Rendez-vous médical",G270="Récupération",G270="Déplacement professionnel"),I270,IF(G270="Demi-journée de congé",I270/2,0))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IF(YEAR(DATE('Paramètres'!$B$5,1,1)+266)='Paramètres'!$B$5,DATE('Paramètres'!$B$5,1,1)+266,"")</f>
        <v>46654</v>
      </c>
      <c r="B271" s="19">
        <f>A271</f>
        <v>46654</v>
      </c>
      <c r="C271" s="20" t="str">
        <f>IF(A271="","",IF(COUNTIF('Jours fériés'!$A$5:$A$88,A271)&gt;0,"Jour férié",IF(WEEKDAY(A271,2)&gt;5,"Week-end","Jour ouvré")))</f>
        <v>Jour ouvré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IF(C271="Jour ouvré",'Paramètres'!$B$6,0)</f>
        <v>8</v>
      </c>
      <c r="J271" s="22">
        <f>H271+IF(OR(G271="Congés payés",G271="Arrêt maladie",G271="Rendez-vous médical",G271="Récupération",G271="Déplacement professionnel"),I271,IF(G271="Demi-journée de congé",I271/2,0))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IF(YEAR(DATE('Paramètres'!$B$5,1,1)+267)='Paramètres'!$B$5,DATE('Paramètres'!$B$5,1,1)+267,"")</f>
        <v>46655</v>
      </c>
      <c r="B272" s="19">
        <f>A272</f>
        <v>46655</v>
      </c>
      <c r="C272" s="20" t="str">
        <f>IF(A272="","",IF(COUNTIF('Jours fériés'!$A$5:$A$88,A272)&gt;0,"Jour férié",IF(WEEKDAY(A272,2)&gt;5,"Week-end","Jour ouvré")))</f>
        <v>Week-end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IF(C272="Jour ouvré",'Paramètres'!$B$6,0)</f>
        <v>0</v>
      </c>
      <c r="J272" s="22">
        <f>H272+IF(OR(G272="Congés payés",G272="Arrêt maladie",G272="Rendez-vous médical",G272="Récupération",G272="Déplacement professionnel"),I272,IF(G272="Demi-journée de congé",I272/2,0))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IF(YEAR(DATE('Paramètres'!$B$5,1,1)+268)='Paramètres'!$B$5,DATE('Paramètres'!$B$5,1,1)+268,"")</f>
        <v>46656</v>
      </c>
      <c r="B273" s="19">
        <f>A273</f>
        <v>46656</v>
      </c>
      <c r="C273" s="20" t="str">
        <f>IF(A273="","",IF(COUNTIF('Jours fériés'!$A$5:$A$88,A273)&gt;0,"Jour férié",IF(WEEKDAY(A273,2)&gt;5,"Week-end","Jour ouvré")))</f>
        <v>Week-end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IF(C273="Jour ouvré",'Paramètres'!$B$6,0)</f>
        <v>0</v>
      </c>
      <c r="J273" s="22">
        <f>H273+IF(OR(G273="Congés payés",G273="Arrêt maladie",G273="Rendez-vous médical",G273="Récupération",G273="Déplacement professionnel"),I273,IF(G273="Demi-journée de congé",I273/2,0))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IF(YEAR(DATE('Paramètres'!$B$5,1,1)+269)='Paramètres'!$B$5,DATE('Paramètres'!$B$5,1,1)+269,"")</f>
        <v>46657</v>
      </c>
      <c r="B274" s="19">
        <f>A274</f>
        <v>46657</v>
      </c>
      <c r="C274" s="20" t="str">
        <f>IF(A274="","",IF(COUNTIF('Jours fériés'!$A$5:$A$88,A274)&gt;0,"Jour férié",IF(WEEKDAY(A274,2)&gt;5,"Week-end","Jour ouvré")))</f>
        <v>Jour ouvré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IF(C274="Jour ouvré",'Paramètres'!$B$6,0)</f>
        <v>8</v>
      </c>
      <c r="J274" s="22">
        <f>H274+IF(OR(G274="Congés payés",G274="Arrêt maladie",G274="Rendez-vous médical",G274="Récupération",G274="Déplacement professionnel"),I274,IF(G274="Demi-journée de congé",I274/2,0))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IF(YEAR(DATE('Paramètres'!$B$5,1,1)+270)='Paramètres'!$B$5,DATE('Paramètres'!$B$5,1,1)+270,"")</f>
        <v>46658</v>
      </c>
      <c r="B275" s="19">
        <f>A275</f>
        <v>46658</v>
      </c>
      <c r="C275" s="20" t="str">
        <f>IF(A275="","",IF(COUNTIF('Jours fériés'!$A$5:$A$88,A275)&gt;0,"Jour férié",IF(WEEKDAY(A275,2)&gt;5,"Week-end","Jour ouvré")))</f>
        <v>Jour ouvré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IF(C275="Jour ouvré",'Paramètres'!$B$6,0)</f>
        <v>8</v>
      </c>
      <c r="J275" s="22">
        <f>H275+IF(OR(G275="Congés payés",G275="Arrêt maladie",G275="Rendez-vous médical",G275="Récupération",G275="Déplacement professionnel"),I275,IF(G275="Demi-journée de congé",I275/2,0))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IF(YEAR(DATE('Paramètres'!$B$5,1,1)+271)='Paramètres'!$B$5,DATE('Paramètres'!$B$5,1,1)+271,"")</f>
        <v>46659</v>
      </c>
      <c r="B276" s="19">
        <f>A276</f>
        <v>46659</v>
      </c>
      <c r="C276" s="20" t="str">
        <f>IF(A276="","",IF(COUNTIF('Jours fériés'!$A$5:$A$88,A276)&gt;0,"Jour férié",IF(WEEKDAY(A276,2)&gt;5,"Week-end","Jour ouvré")))</f>
        <v>Jour ouvré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IF(C276="Jour ouvré",'Paramètres'!$B$6,0)</f>
        <v>8</v>
      </c>
      <c r="J276" s="22">
        <f>H276+IF(OR(G276="Congés payés",G276="Arrêt maladie",G276="Rendez-vous médical",G276="Récupération",G276="Déplacement professionnel"),I276,IF(G276="Demi-journée de congé",I276/2,0))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IF(YEAR(DATE('Paramètres'!$B$5,1,1)+272)='Paramètres'!$B$5,DATE('Paramètres'!$B$5,1,1)+272,"")</f>
        <v>46660</v>
      </c>
      <c r="B277" s="19">
        <f>A277</f>
        <v>46660</v>
      </c>
      <c r="C277" s="20" t="str">
        <f>IF(A277="","",IF(COUNTIF('Jours fériés'!$A$5:$A$88,A277)&gt;0,"Jour férié",IF(WEEKDAY(A277,2)&gt;5,"Week-end","Jour ouvré")))</f>
        <v>Jour ouvré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IF(C277="Jour ouvré",'Paramètres'!$B$6,0)</f>
        <v>8</v>
      </c>
      <c r="J277" s="22">
        <f>H277+IF(OR(G277="Congés payés",G277="Arrêt maladie",G277="Rendez-vous médical",G277="Récupération",G277="Déplacement professionnel"),I277,IF(G277="Demi-journée de congé",I277/2,0))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IF(YEAR(DATE('Paramètres'!$B$5,1,1)+273)='Paramètres'!$B$5,DATE('Paramètres'!$B$5,1,1)+273,"")</f>
        <v>46661</v>
      </c>
      <c r="B278" s="19">
        <f>A278</f>
        <v>46661</v>
      </c>
      <c r="C278" s="20" t="str">
        <f>IF(A278="","",IF(COUNTIF('Jours fériés'!$A$5:$A$88,A278)&gt;0,"Jour férié",IF(WEEKDAY(A278,2)&gt;5,"Week-end","Jour ouvré")))</f>
        <v>Jour ouvré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IF(C278="Jour ouvré",'Paramètres'!$B$6,0)</f>
        <v>8</v>
      </c>
      <c r="J278" s="22">
        <f>H278+IF(OR(G278="Congés payés",G278="Arrêt maladie",G278="Rendez-vous médical",G278="Récupération",G278="Déplacement professionnel"),I278,IF(G278="Demi-journée de congé",I278/2,0))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IF(YEAR(DATE('Paramètres'!$B$5,1,1)+274)='Paramètres'!$B$5,DATE('Paramètres'!$B$5,1,1)+274,"")</f>
        <v>46662</v>
      </c>
      <c r="B279" s="19">
        <f>A279</f>
        <v>46662</v>
      </c>
      <c r="C279" s="20" t="str">
        <f>IF(A279="","",IF(COUNTIF('Jours fériés'!$A$5:$A$88,A279)&gt;0,"Jour férié",IF(WEEKDAY(A279,2)&gt;5,"Week-end","Jour ouvré")))</f>
        <v>Week-end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IF(C279="Jour ouvré",'Paramètres'!$B$6,0)</f>
        <v>0</v>
      </c>
      <c r="J279" s="22">
        <f>H279+IF(OR(G279="Congés payés",G279="Arrêt maladie",G279="Rendez-vous médical",G279="Récupération",G279="Déplacement professionnel"),I279,IF(G279="Demi-journée de congé",I279/2,0))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IF(YEAR(DATE('Paramètres'!$B$5,1,1)+275)='Paramètres'!$B$5,DATE('Paramètres'!$B$5,1,1)+275,"")</f>
        <v>46663</v>
      </c>
      <c r="B280" s="19">
        <f>A280</f>
        <v>46663</v>
      </c>
      <c r="C280" s="20" t="str">
        <f>IF(A280="","",IF(COUNTIF('Jours fériés'!$A$5:$A$88,A280)&gt;0,"Jour férié",IF(WEEKDAY(A280,2)&gt;5,"Week-end","Jour ouvré")))</f>
        <v>Week-end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IF(C280="Jour ouvré",'Paramètres'!$B$6,0)</f>
        <v>0</v>
      </c>
      <c r="J280" s="22">
        <f>H280+IF(OR(G280="Congés payés",G280="Arrêt maladie",G280="Rendez-vous médical",G280="Récupération",G280="Déplacement professionnel"),I280,IF(G280="Demi-journée de congé",I280/2,0))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IF(YEAR(DATE('Paramètres'!$B$5,1,1)+276)='Paramètres'!$B$5,DATE('Paramètres'!$B$5,1,1)+276,"")</f>
        <v>46664</v>
      </c>
      <c r="B281" s="19">
        <f>A281</f>
        <v>46664</v>
      </c>
      <c r="C281" s="20" t="str">
        <f>IF(A281="","",IF(COUNTIF('Jours fériés'!$A$5:$A$88,A281)&gt;0,"Jour férié",IF(WEEKDAY(A281,2)&gt;5,"Week-end","Jour ouvré")))</f>
        <v>Jour ouvré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IF(C281="Jour ouvré",'Paramètres'!$B$6,0)</f>
        <v>8</v>
      </c>
      <c r="J281" s="22">
        <f>H281+IF(OR(G281="Congés payés",G281="Arrêt maladie",G281="Rendez-vous médical",G281="Récupération",G281="Déplacement professionnel"),I281,IF(G281="Demi-journée de congé",I281/2,0))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IF(YEAR(DATE('Paramètres'!$B$5,1,1)+277)='Paramètres'!$B$5,DATE('Paramètres'!$B$5,1,1)+277,"")</f>
        <v>46665</v>
      </c>
      <c r="B282" s="19">
        <f>A282</f>
        <v>46665</v>
      </c>
      <c r="C282" s="20" t="str">
        <f>IF(A282="","",IF(COUNTIF('Jours fériés'!$A$5:$A$88,A282)&gt;0,"Jour férié",IF(WEEKDAY(A282,2)&gt;5,"Week-end","Jour ouvré")))</f>
        <v>Jour ouvré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IF(C282="Jour ouvré",'Paramètres'!$B$6,0)</f>
        <v>8</v>
      </c>
      <c r="J282" s="22">
        <f>H282+IF(OR(G282="Congés payés",G282="Arrêt maladie",G282="Rendez-vous médical",G282="Récupération",G282="Déplacement professionnel"),I282,IF(G282="Demi-journée de congé",I282/2,0))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IF(YEAR(DATE('Paramètres'!$B$5,1,1)+278)='Paramètres'!$B$5,DATE('Paramètres'!$B$5,1,1)+278,"")</f>
        <v>46666</v>
      </c>
      <c r="B283" s="19">
        <f>A283</f>
        <v>46666</v>
      </c>
      <c r="C283" s="20" t="str">
        <f>IF(A283="","",IF(COUNTIF('Jours fériés'!$A$5:$A$88,A283)&gt;0,"Jour férié",IF(WEEKDAY(A283,2)&gt;5,"Week-end","Jour ouvré")))</f>
        <v>Jour ouvré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IF(C283="Jour ouvré",'Paramètres'!$B$6,0)</f>
        <v>8</v>
      </c>
      <c r="J283" s="22">
        <f>H283+IF(OR(G283="Congés payés",G283="Arrêt maladie",G283="Rendez-vous médical",G283="Récupération",G283="Déplacement professionnel"),I283,IF(G283="Demi-journée de congé",I283/2,0))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IF(YEAR(DATE('Paramètres'!$B$5,1,1)+279)='Paramètres'!$B$5,DATE('Paramètres'!$B$5,1,1)+279,"")</f>
        <v>46667</v>
      </c>
      <c r="B284" s="19">
        <f>A284</f>
        <v>46667</v>
      </c>
      <c r="C284" s="20" t="str">
        <f>IF(A284="","",IF(COUNTIF('Jours fériés'!$A$5:$A$88,A284)&gt;0,"Jour férié",IF(WEEKDAY(A284,2)&gt;5,"Week-end","Jour ouvré")))</f>
        <v>Jour ouvré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IF(C284="Jour ouvré",'Paramètres'!$B$6,0)</f>
        <v>8</v>
      </c>
      <c r="J284" s="22">
        <f>H284+IF(OR(G284="Congés payés",G284="Arrêt maladie",G284="Rendez-vous médical",G284="Récupération",G284="Déplacement professionnel"),I284,IF(G284="Demi-journée de congé",I284/2,0))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IF(YEAR(DATE('Paramètres'!$B$5,1,1)+280)='Paramètres'!$B$5,DATE('Paramètres'!$B$5,1,1)+280,"")</f>
        <v>46668</v>
      </c>
      <c r="B285" s="19">
        <f>A285</f>
        <v>46668</v>
      </c>
      <c r="C285" s="20" t="str">
        <f>IF(A285="","",IF(COUNTIF('Jours fériés'!$A$5:$A$88,A285)&gt;0,"Jour férié",IF(WEEKDAY(A285,2)&gt;5,"Week-end","Jour ouvré")))</f>
        <v>Jour ouvré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IF(C285="Jour ouvré",'Paramètres'!$B$6,0)</f>
        <v>8</v>
      </c>
      <c r="J285" s="22">
        <f>H285+IF(OR(G285="Congés payés",G285="Arrêt maladie",G285="Rendez-vous médical",G285="Récupération",G285="Déplacement professionnel"),I285,IF(G285="Demi-journée de congé",I285/2,0))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IF(YEAR(DATE('Paramètres'!$B$5,1,1)+281)='Paramètres'!$B$5,DATE('Paramètres'!$B$5,1,1)+281,"")</f>
        <v>46669</v>
      </c>
      <c r="B286" s="19">
        <f>A286</f>
        <v>46669</v>
      </c>
      <c r="C286" s="20" t="str">
        <f>IF(A286="","",IF(COUNTIF('Jours fériés'!$A$5:$A$88,A286)&gt;0,"Jour férié",IF(WEEKDAY(A286,2)&gt;5,"Week-end","Jour ouvré")))</f>
        <v>Week-end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IF(C286="Jour ouvré",'Paramètres'!$B$6,0)</f>
        <v>0</v>
      </c>
      <c r="J286" s="22">
        <f>H286+IF(OR(G286="Congés payés",G286="Arrêt maladie",G286="Rendez-vous médical",G286="Récupération",G286="Déplacement professionnel"),I286,IF(G286="Demi-journée de congé",I286/2,0))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IF(YEAR(DATE('Paramètres'!$B$5,1,1)+282)='Paramètres'!$B$5,DATE('Paramètres'!$B$5,1,1)+282,"")</f>
        <v>46670</v>
      </c>
      <c r="B287" s="19">
        <f>A287</f>
        <v>46670</v>
      </c>
      <c r="C287" s="20" t="str">
        <f>IF(A287="","",IF(COUNTIF('Jours fériés'!$A$5:$A$88,A287)&gt;0,"Jour férié",IF(WEEKDAY(A287,2)&gt;5,"Week-end","Jour ouvré")))</f>
        <v>Week-end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IF(C287="Jour ouvré",'Paramètres'!$B$6,0)</f>
        <v>0</v>
      </c>
      <c r="J287" s="22">
        <f>H287+IF(OR(G287="Congés payés",G287="Arrêt maladie",G287="Rendez-vous médical",G287="Récupération",G287="Déplacement professionnel"),I287,IF(G287="Demi-journée de congé",I287/2,0))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IF(YEAR(DATE('Paramètres'!$B$5,1,1)+283)='Paramètres'!$B$5,DATE('Paramètres'!$B$5,1,1)+283,"")</f>
        <v>46671</v>
      </c>
      <c r="B288" s="19">
        <f>A288</f>
        <v>46671</v>
      </c>
      <c r="C288" s="20" t="str">
        <f>IF(A288="","",IF(COUNTIF('Jours fériés'!$A$5:$A$88,A288)&gt;0,"Jour férié",IF(WEEKDAY(A288,2)&gt;5,"Week-end","Jour ouvré")))</f>
        <v>Jour ouvré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IF(C288="Jour ouvré",'Paramètres'!$B$6,0)</f>
        <v>8</v>
      </c>
      <c r="J288" s="22">
        <f>H288+IF(OR(G288="Congés payés",G288="Arrêt maladie",G288="Rendez-vous médical",G288="Récupération",G288="Déplacement professionnel"),I288,IF(G288="Demi-journée de congé",I288/2,0))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IF(YEAR(DATE('Paramètres'!$B$5,1,1)+284)='Paramètres'!$B$5,DATE('Paramètres'!$B$5,1,1)+284,"")</f>
        <v>46672</v>
      </c>
      <c r="B289" s="19">
        <f>A289</f>
        <v>46672</v>
      </c>
      <c r="C289" s="20" t="str">
        <f>IF(A289="","",IF(COUNTIF('Jours fériés'!$A$5:$A$88,A289)&gt;0,"Jour férié",IF(WEEKDAY(A289,2)&gt;5,"Week-end","Jour ouvré")))</f>
        <v>Jour ouvré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IF(C289="Jour ouvré",'Paramètres'!$B$6,0)</f>
        <v>8</v>
      </c>
      <c r="J289" s="22">
        <f>H289+IF(OR(G289="Congés payés",G289="Arrêt maladie",G289="Rendez-vous médical",G289="Récupération",G289="Déplacement professionnel"),I289,IF(G289="Demi-journée de congé",I289/2,0))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IF(YEAR(DATE('Paramètres'!$B$5,1,1)+285)='Paramètres'!$B$5,DATE('Paramètres'!$B$5,1,1)+285,"")</f>
        <v>46673</v>
      </c>
      <c r="B290" s="19">
        <f>A290</f>
        <v>46673</v>
      </c>
      <c r="C290" s="20" t="str">
        <f>IF(A290="","",IF(COUNTIF('Jours fériés'!$A$5:$A$88,A290)&gt;0,"Jour férié",IF(WEEKDAY(A290,2)&gt;5,"Week-end","Jour ouvré")))</f>
        <v>Jour ouvré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IF(C290="Jour ouvré",'Paramètres'!$B$6,0)</f>
        <v>8</v>
      </c>
      <c r="J290" s="22">
        <f>H290+IF(OR(G290="Congés payés",G290="Arrêt maladie",G290="Rendez-vous médical",G290="Récupération",G290="Déplacement professionnel"),I290,IF(G290="Demi-journée de congé",I290/2,0))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IF(YEAR(DATE('Paramètres'!$B$5,1,1)+286)='Paramètres'!$B$5,DATE('Paramètres'!$B$5,1,1)+286,"")</f>
        <v>46674</v>
      </c>
      <c r="B291" s="19">
        <f>A291</f>
        <v>46674</v>
      </c>
      <c r="C291" s="20" t="str">
        <f>IF(A291="","",IF(COUNTIF('Jours fériés'!$A$5:$A$88,A291)&gt;0,"Jour férié",IF(WEEKDAY(A291,2)&gt;5,"Week-end","Jour ouvré")))</f>
        <v>Jour ouvré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IF(C291="Jour ouvré",'Paramètres'!$B$6,0)</f>
        <v>8</v>
      </c>
      <c r="J291" s="22">
        <f>H291+IF(OR(G291="Congés payés",G291="Arrêt maladie",G291="Rendez-vous médical",G291="Récupération",G291="Déplacement professionnel"),I291,IF(G291="Demi-journée de congé",I291/2,0))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IF(YEAR(DATE('Paramètres'!$B$5,1,1)+287)='Paramètres'!$B$5,DATE('Paramètres'!$B$5,1,1)+287,"")</f>
        <v>46675</v>
      </c>
      <c r="B292" s="19">
        <f>A292</f>
        <v>46675</v>
      </c>
      <c r="C292" s="20" t="str">
        <f>IF(A292="","",IF(COUNTIF('Jours fériés'!$A$5:$A$88,A292)&gt;0,"Jour férié",IF(WEEKDAY(A292,2)&gt;5,"Week-end","Jour ouvré")))</f>
        <v>Jour ouvré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IF(C292="Jour ouvré",'Paramètres'!$B$6,0)</f>
        <v>8</v>
      </c>
      <c r="J292" s="22">
        <f>H292+IF(OR(G292="Congés payés",G292="Arrêt maladie",G292="Rendez-vous médical",G292="Récupération",G292="Déplacement professionnel"),I292,IF(G292="Demi-journée de congé",I292/2,0))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IF(YEAR(DATE('Paramètres'!$B$5,1,1)+288)='Paramètres'!$B$5,DATE('Paramètres'!$B$5,1,1)+288,"")</f>
        <v>46676</v>
      </c>
      <c r="B293" s="19">
        <f>A293</f>
        <v>46676</v>
      </c>
      <c r="C293" s="20" t="str">
        <f>IF(A293="","",IF(COUNTIF('Jours fériés'!$A$5:$A$88,A293)&gt;0,"Jour férié",IF(WEEKDAY(A293,2)&gt;5,"Week-end","Jour ouvré")))</f>
        <v>Week-end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IF(C293="Jour ouvré",'Paramètres'!$B$6,0)</f>
        <v>0</v>
      </c>
      <c r="J293" s="22">
        <f>H293+IF(OR(G293="Congés payés",G293="Arrêt maladie",G293="Rendez-vous médical",G293="Récupération",G293="Déplacement professionnel"),I293,IF(G293="Demi-journée de congé",I293/2,0))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IF(YEAR(DATE('Paramètres'!$B$5,1,1)+289)='Paramètres'!$B$5,DATE('Paramètres'!$B$5,1,1)+289,"")</f>
        <v>46677</v>
      </c>
      <c r="B294" s="19">
        <f>A294</f>
        <v>46677</v>
      </c>
      <c r="C294" s="20" t="str">
        <f>IF(A294="","",IF(COUNTIF('Jours fériés'!$A$5:$A$88,A294)&gt;0,"Jour férié",IF(WEEKDAY(A294,2)&gt;5,"Week-end","Jour ouvré")))</f>
        <v>Week-end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IF(C294="Jour ouvré",'Paramètres'!$B$6,0)</f>
        <v>0</v>
      </c>
      <c r="J294" s="22">
        <f>H294+IF(OR(G294="Congés payés",G294="Arrêt maladie",G294="Rendez-vous médical",G294="Récupération",G294="Déplacement professionnel"),I294,IF(G294="Demi-journée de congé",I294/2,0))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IF(YEAR(DATE('Paramètres'!$B$5,1,1)+290)='Paramètres'!$B$5,DATE('Paramètres'!$B$5,1,1)+290,"")</f>
        <v>46678</v>
      </c>
      <c r="B295" s="19">
        <f>A295</f>
        <v>46678</v>
      </c>
      <c r="C295" s="20" t="str">
        <f>IF(A295="","",IF(COUNTIF('Jours fériés'!$A$5:$A$88,A295)&gt;0,"Jour férié",IF(WEEKDAY(A295,2)&gt;5,"Week-end","Jour ouvré")))</f>
        <v>Jour ouvré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IF(C295="Jour ouvré",'Paramètres'!$B$6,0)</f>
        <v>8</v>
      </c>
      <c r="J295" s="22">
        <f>H295+IF(OR(G295="Congés payés",G295="Arrêt maladie",G295="Rendez-vous médical",G295="Récupération",G295="Déplacement professionnel"),I295,IF(G295="Demi-journée de congé",I295/2,0))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IF(YEAR(DATE('Paramètres'!$B$5,1,1)+291)='Paramètres'!$B$5,DATE('Paramètres'!$B$5,1,1)+291,"")</f>
        <v>46679</v>
      </c>
      <c r="B296" s="19">
        <f>A296</f>
        <v>46679</v>
      </c>
      <c r="C296" s="20" t="str">
        <f>IF(A296="","",IF(COUNTIF('Jours fériés'!$A$5:$A$88,A296)&gt;0,"Jour férié",IF(WEEKDAY(A296,2)&gt;5,"Week-end","Jour ouvré")))</f>
        <v>Jour ouvré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IF(C296="Jour ouvré",'Paramètres'!$B$6,0)</f>
        <v>8</v>
      </c>
      <c r="J296" s="22">
        <f>H296+IF(OR(G296="Congés payés",G296="Arrêt maladie",G296="Rendez-vous médical",G296="Récupération",G296="Déplacement professionnel"),I296,IF(G296="Demi-journée de congé",I296/2,0))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IF(YEAR(DATE('Paramètres'!$B$5,1,1)+292)='Paramètres'!$B$5,DATE('Paramètres'!$B$5,1,1)+292,"")</f>
        <v>46680</v>
      </c>
      <c r="B297" s="19">
        <f>A297</f>
        <v>46680</v>
      </c>
      <c r="C297" s="20" t="str">
        <f>IF(A297="","",IF(COUNTIF('Jours fériés'!$A$5:$A$88,A297)&gt;0,"Jour férié",IF(WEEKDAY(A297,2)&gt;5,"Week-end","Jour ouvré")))</f>
        <v>Jour ouvré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IF(C297="Jour ouvré",'Paramètres'!$B$6,0)</f>
        <v>8</v>
      </c>
      <c r="J297" s="22">
        <f>H297+IF(OR(G297="Congés payés",G297="Arrêt maladie",G297="Rendez-vous médical",G297="Récupération",G297="Déplacement professionnel"),I297,IF(G297="Demi-journée de congé",I297/2,0))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IF(YEAR(DATE('Paramètres'!$B$5,1,1)+293)='Paramètres'!$B$5,DATE('Paramètres'!$B$5,1,1)+293,"")</f>
        <v>46681</v>
      </c>
      <c r="B298" s="19">
        <f>A298</f>
        <v>46681</v>
      </c>
      <c r="C298" s="20" t="str">
        <f>IF(A298="","",IF(COUNTIF('Jours fériés'!$A$5:$A$88,A298)&gt;0,"Jour férié",IF(WEEKDAY(A298,2)&gt;5,"Week-end","Jour ouvré")))</f>
        <v>Jour ouvré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IF(C298="Jour ouvré",'Paramètres'!$B$6,0)</f>
        <v>8</v>
      </c>
      <c r="J298" s="22">
        <f>H298+IF(OR(G298="Congés payés",G298="Arrêt maladie",G298="Rendez-vous médical",G298="Récupération",G298="Déplacement professionnel"),I298,IF(G298="Demi-journée de congé",I298/2,0))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IF(YEAR(DATE('Paramètres'!$B$5,1,1)+294)='Paramètres'!$B$5,DATE('Paramètres'!$B$5,1,1)+294,"")</f>
        <v>46682</v>
      </c>
      <c r="B299" s="19">
        <f>A299</f>
        <v>46682</v>
      </c>
      <c r="C299" s="20" t="str">
        <f>IF(A299="","",IF(COUNTIF('Jours fériés'!$A$5:$A$88,A299)&gt;0,"Jour férié",IF(WEEKDAY(A299,2)&gt;5,"Week-end","Jour ouvré")))</f>
        <v>Jour ouvré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IF(C299="Jour ouvré",'Paramètres'!$B$6,0)</f>
        <v>8</v>
      </c>
      <c r="J299" s="22">
        <f>H299+IF(OR(G299="Congés payés",G299="Arrêt maladie",G299="Rendez-vous médical",G299="Récupération",G299="Déplacement professionnel"),I299,IF(G299="Demi-journée de congé",I299/2,0))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IF(YEAR(DATE('Paramètres'!$B$5,1,1)+295)='Paramètres'!$B$5,DATE('Paramètres'!$B$5,1,1)+295,"")</f>
        <v>46683</v>
      </c>
      <c r="B300" s="19">
        <f>A300</f>
        <v>46683</v>
      </c>
      <c r="C300" s="20" t="str">
        <f>IF(A300="","",IF(COUNTIF('Jours fériés'!$A$5:$A$88,A300)&gt;0,"Jour férié",IF(WEEKDAY(A300,2)&gt;5,"Week-end","Jour ouvré")))</f>
        <v>Week-end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IF(C300="Jour ouvré",'Paramètres'!$B$6,0)</f>
        <v>0</v>
      </c>
      <c r="J300" s="22">
        <f>H300+IF(OR(G300="Congés payés",G300="Arrêt maladie",G300="Rendez-vous médical",G300="Récupération",G300="Déplacement professionnel"),I300,IF(G300="Demi-journée de congé",I300/2,0))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IF(YEAR(DATE('Paramètres'!$B$5,1,1)+296)='Paramètres'!$B$5,DATE('Paramètres'!$B$5,1,1)+296,"")</f>
        <v>46684</v>
      </c>
      <c r="B301" s="19">
        <f>A301</f>
        <v>46684</v>
      </c>
      <c r="C301" s="20" t="str">
        <f>IF(A301="","",IF(COUNTIF('Jours fériés'!$A$5:$A$88,A301)&gt;0,"Jour férié",IF(WEEKDAY(A301,2)&gt;5,"Week-end","Jour ouvré")))</f>
        <v>Week-end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IF(C301="Jour ouvré",'Paramètres'!$B$6,0)</f>
        <v>0</v>
      </c>
      <c r="J301" s="22">
        <f>H301+IF(OR(G301="Congés payés",G301="Arrêt maladie",G301="Rendez-vous médical",G301="Récupération",G301="Déplacement professionnel"),I301,IF(G301="Demi-journée de congé",I301/2,0))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IF(YEAR(DATE('Paramètres'!$B$5,1,1)+297)='Paramètres'!$B$5,DATE('Paramètres'!$B$5,1,1)+297,"")</f>
        <v>46685</v>
      </c>
      <c r="B302" s="19">
        <f>A302</f>
        <v>46685</v>
      </c>
      <c r="C302" s="20" t="str">
        <f>IF(A302="","",IF(COUNTIF('Jours fériés'!$A$5:$A$88,A302)&gt;0,"Jour férié",IF(WEEKDAY(A302,2)&gt;5,"Week-end","Jour ouvré")))</f>
        <v>Jour ouvré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IF(C302="Jour ouvré",'Paramètres'!$B$6,0)</f>
        <v>8</v>
      </c>
      <c r="J302" s="22">
        <f>H302+IF(OR(G302="Congés payés",G302="Arrêt maladie",G302="Rendez-vous médical",G302="Récupération",G302="Déplacement professionnel"),I302,IF(G302="Demi-journée de congé",I302/2,0))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IF(YEAR(DATE('Paramètres'!$B$5,1,1)+298)='Paramètres'!$B$5,DATE('Paramètres'!$B$5,1,1)+298,"")</f>
        <v>46686</v>
      </c>
      <c r="B303" s="19">
        <f>A303</f>
        <v>46686</v>
      </c>
      <c r="C303" s="20" t="str">
        <f>IF(A303="","",IF(COUNTIF('Jours fériés'!$A$5:$A$88,A303)&gt;0,"Jour férié",IF(WEEKDAY(A303,2)&gt;5,"Week-end","Jour ouvré")))</f>
        <v>Jour ouvré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IF(C303="Jour ouvré",'Paramètres'!$B$6,0)</f>
        <v>8</v>
      </c>
      <c r="J303" s="22">
        <f>H303+IF(OR(G303="Congés payés",G303="Arrêt maladie",G303="Rendez-vous médical",G303="Récupération",G303="Déplacement professionnel"),I303,IF(G303="Demi-journée de congé",I303/2,0))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IF(YEAR(DATE('Paramètres'!$B$5,1,1)+299)='Paramètres'!$B$5,DATE('Paramètres'!$B$5,1,1)+299,"")</f>
        <v>46687</v>
      </c>
      <c r="B304" s="19">
        <f>A304</f>
        <v>46687</v>
      </c>
      <c r="C304" s="20" t="str">
        <f>IF(A304="","",IF(COUNTIF('Jours fériés'!$A$5:$A$88,A304)&gt;0,"Jour férié",IF(WEEKDAY(A304,2)&gt;5,"Week-end","Jour ouvré")))</f>
        <v>Jour ouvré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IF(C304="Jour ouvré",'Paramètres'!$B$6,0)</f>
        <v>8</v>
      </c>
      <c r="J304" s="22">
        <f>H304+IF(OR(G304="Congés payés",G304="Arrêt maladie",G304="Rendez-vous médical",G304="Récupération",G304="Déplacement professionnel"),I304,IF(G304="Demi-journée de congé",I304/2,0))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IF(YEAR(DATE('Paramètres'!$B$5,1,1)+300)='Paramètres'!$B$5,DATE('Paramètres'!$B$5,1,1)+300,"")</f>
        <v>46688</v>
      </c>
      <c r="B305" s="19">
        <f>A305</f>
        <v>46688</v>
      </c>
      <c r="C305" s="20" t="str">
        <f>IF(A305="","",IF(COUNTIF('Jours fériés'!$A$5:$A$88,A305)&gt;0,"Jour férié",IF(WEEKDAY(A305,2)&gt;5,"Week-end","Jour ouvré")))</f>
        <v>Jour ouvré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IF(C305="Jour ouvré",'Paramètres'!$B$6,0)</f>
        <v>8</v>
      </c>
      <c r="J305" s="22">
        <f>H305+IF(OR(G305="Congés payés",G305="Arrêt maladie",G305="Rendez-vous médical",G305="Récupération",G305="Déplacement professionnel"),I305,IF(G305="Demi-journée de congé",I305/2,0))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IF(YEAR(DATE('Paramètres'!$B$5,1,1)+301)='Paramètres'!$B$5,DATE('Paramètres'!$B$5,1,1)+301,"")</f>
        <v>46689</v>
      </c>
      <c r="B306" s="19">
        <f>A306</f>
        <v>46689</v>
      </c>
      <c r="C306" s="20" t="str">
        <f>IF(A306="","",IF(COUNTIF('Jours fériés'!$A$5:$A$88,A306)&gt;0,"Jour férié",IF(WEEKDAY(A306,2)&gt;5,"Week-end","Jour ouvré")))</f>
        <v>Jour ouvré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IF(C306="Jour ouvré",'Paramètres'!$B$6,0)</f>
        <v>8</v>
      </c>
      <c r="J306" s="22">
        <f>H306+IF(OR(G306="Congés payés",G306="Arrêt maladie",G306="Rendez-vous médical",G306="Récupération",G306="Déplacement professionnel"),I306,IF(G306="Demi-journée de congé",I306/2,0))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IF(YEAR(DATE('Paramètres'!$B$5,1,1)+302)='Paramètres'!$B$5,DATE('Paramètres'!$B$5,1,1)+302,"")</f>
        <v>46690</v>
      </c>
      <c r="B307" s="19">
        <f>A307</f>
        <v>46690</v>
      </c>
      <c r="C307" s="20" t="str">
        <f>IF(A307="","",IF(COUNTIF('Jours fériés'!$A$5:$A$88,A307)&gt;0,"Jour férié",IF(WEEKDAY(A307,2)&gt;5,"Week-end","Jour ouvré")))</f>
        <v>Week-end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IF(C307="Jour ouvré",'Paramètres'!$B$6,0)</f>
        <v>0</v>
      </c>
      <c r="J307" s="22">
        <f>H307+IF(OR(G307="Congés payés",G307="Arrêt maladie",G307="Rendez-vous médical",G307="Récupération",G307="Déplacement professionnel"),I307,IF(G307="Demi-journée de congé",I307/2,0))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IF(YEAR(DATE('Paramètres'!$B$5,1,1)+303)='Paramètres'!$B$5,DATE('Paramètres'!$B$5,1,1)+303,"")</f>
        <v>46691</v>
      </c>
      <c r="B308" s="19">
        <f>A308</f>
        <v>46691</v>
      </c>
      <c r="C308" s="20" t="str">
        <f>IF(A308="","",IF(COUNTIF('Jours fériés'!$A$5:$A$88,A308)&gt;0,"Jour férié",IF(WEEKDAY(A308,2)&gt;5,"Week-end","Jour ouvré")))</f>
        <v>Week-end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IF(C308="Jour ouvré",'Paramètres'!$B$6,0)</f>
        <v>0</v>
      </c>
      <c r="J308" s="22">
        <f>H308+IF(OR(G308="Congés payés",G308="Arrêt maladie",G308="Rendez-vous médical",G308="Récupération",G308="Déplacement professionnel"),I308,IF(G308="Demi-journée de congé",I308/2,0))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IF(YEAR(DATE('Paramètres'!$B$5,1,1)+304)='Paramètres'!$B$5,DATE('Paramètres'!$B$5,1,1)+304,"")</f>
        <v>46692</v>
      </c>
      <c r="B309" s="19">
        <f>A309</f>
        <v>46692</v>
      </c>
      <c r="C309" s="20" t="str">
        <f>IF(A309="","",IF(COUNTIF('Jours fériés'!$A$5:$A$88,A309)&gt;0,"Jour férié",IF(WEEKDAY(A309,2)&gt;5,"Week-end","Jour ouvré")))</f>
        <v>Jour férié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IF(C309="Jour ouvré",'Paramètres'!$B$6,0)</f>
        <v>0</v>
      </c>
      <c r="J309" s="22">
        <f>H309+IF(OR(G309="Congés payés",G309="Arrêt maladie",G309="Rendez-vous médical",G309="Récupération",G309="Déplacement professionnel"),I309,IF(G309="Demi-journée de congé",I309/2,0))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IF(YEAR(DATE('Paramètres'!$B$5,1,1)+305)='Paramètres'!$B$5,DATE('Paramètres'!$B$5,1,1)+305,"")</f>
        <v>46693</v>
      </c>
      <c r="B310" s="19">
        <f>A310</f>
        <v>46693</v>
      </c>
      <c r="C310" s="20" t="str">
        <f>IF(A310="","",IF(COUNTIF('Jours fériés'!$A$5:$A$88,A310)&gt;0,"Jour férié",IF(WEEKDAY(A310,2)&gt;5,"Week-end","Jour ouvré")))</f>
        <v>Jour ouvré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IF(C310="Jour ouvré",'Paramètres'!$B$6,0)</f>
        <v>8</v>
      </c>
      <c r="J310" s="22">
        <f>H310+IF(OR(G310="Congés payés",G310="Arrêt maladie",G310="Rendez-vous médical",G310="Récupération",G310="Déplacement professionnel"),I310,IF(G310="Demi-journée de congé",I310/2,0))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IF(YEAR(DATE('Paramètres'!$B$5,1,1)+306)='Paramètres'!$B$5,DATE('Paramètres'!$B$5,1,1)+306,"")</f>
        <v>46694</v>
      </c>
      <c r="B311" s="19">
        <f>A311</f>
        <v>46694</v>
      </c>
      <c r="C311" s="20" t="str">
        <f>IF(A311="","",IF(COUNTIF('Jours fériés'!$A$5:$A$88,A311)&gt;0,"Jour férié",IF(WEEKDAY(A311,2)&gt;5,"Week-end","Jour ouvré")))</f>
        <v>Jour ouvré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IF(C311="Jour ouvré",'Paramètres'!$B$6,0)</f>
        <v>8</v>
      </c>
      <c r="J311" s="22">
        <f>H311+IF(OR(G311="Congés payés",G311="Arrêt maladie",G311="Rendez-vous médical",G311="Récupération",G311="Déplacement professionnel"),I311,IF(G311="Demi-journée de congé",I311/2,0))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IF(YEAR(DATE('Paramètres'!$B$5,1,1)+307)='Paramètres'!$B$5,DATE('Paramètres'!$B$5,1,1)+307,"")</f>
        <v>46695</v>
      </c>
      <c r="B312" s="19">
        <f>A312</f>
        <v>46695</v>
      </c>
      <c r="C312" s="20" t="str">
        <f>IF(A312="","",IF(COUNTIF('Jours fériés'!$A$5:$A$88,A312)&gt;0,"Jour férié",IF(WEEKDAY(A312,2)&gt;5,"Week-end","Jour ouvré")))</f>
        <v>Jour ouvré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IF(C312="Jour ouvré",'Paramètres'!$B$6,0)</f>
        <v>8</v>
      </c>
      <c r="J312" s="22">
        <f>H312+IF(OR(G312="Congés payés",G312="Arrêt maladie",G312="Rendez-vous médical",G312="Récupération",G312="Déplacement professionnel"),I312,IF(G312="Demi-journée de congé",I312/2,0))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IF(YEAR(DATE('Paramètres'!$B$5,1,1)+308)='Paramètres'!$B$5,DATE('Paramètres'!$B$5,1,1)+308,"")</f>
        <v>46696</v>
      </c>
      <c r="B313" s="19">
        <f>A313</f>
        <v>46696</v>
      </c>
      <c r="C313" s="20" t="str">
        <f>IF(A313="","",IF(COUNTIF('Jours fériés'!$A$5:$A$88,A313)&gt;0,"Jour férié",IF(WEEKDAY(A313,2)&gt;5,"Week-end","Jour ouvré")))</f>
        <v>Jour ouvré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IF(C313="Jour ouvré",'Paramètres'!$B$6,0)</f>
        <v>8</v>
      </c>
      <c r="J313" s="22">
        <f>H313+IF(OR(G313="Congés payés",G313="Arrêt maladie",G313="Rendez-vous médical",G313="Récupération",G313="Déplacement professionnel"),I313,IF(G313="Demi-journée de congé",I313/2,0))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IF(YEAR(DATE('Paramètres'!$B$5,1,1)+309)='Paramètres'!$B$5,DATE('Paramètres'!$B$5,1,1)+309,"")</f>
        <v>46697</v>
      </c>
      <c r="B314" s="19">
        <f>A314</f>
        <v>46697</v>
      </c>
      <c r="C314" s="20" t="str">
        <f>IF(A314="","",IF(COUNTIF('Jours fériés'!$A$5:$A$88,A314)&gt;0,"Jour férié",IF(WEEKDAY(A314,2)&gt;5,"Week-end","Jour ouvré")))</f>
        <v>Week-end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IF(C314="Jour ouvré",'Paramètres'!$B$6,0)</f>
        <v>0</v>
      </c>
      <c r="J314" s="22">
        <f>H314+IF(OR(G314="Congés payés",G314="Arrêt maladie",G314="Rendez-vous médical",G314="Récupération",G314="Déplacement professionnel"),I314,IF(G314="Demi-journée de congé",I314/2,0))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IF(YEAR(DATE('Paramètres'!$B$5,1,1)+310)='Paramètres'!$B$5,DATE('Paramètres'!$B$5,1,1)+310,"")</f>
        <v>46698</v>
      </c>
      <c r="B315" s="19">
        <f>A315</f>
        <v>46698</v>
      </c>
      <c r="C315" s="20" t="str">
        <f>IF(A315="","",IF(COUNTIF('Jours fériés'!$A$5:$A$88,A315)&gt;0,"Jour férié",IF(WEEKDAY(A315,2)&gt;5,"Week-end","Jour ouvré")))</f>
        <v>Week-end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IF(C315="Jour ouvré",'Paramètres'!$B$6,0)</f>
        <v>0</v>
      </c>
      <c r="J315" s="22">
        <f>H315+IF(OR(G315="Congés payés",G315="Arrêt maladie",G315="Rendez-vous médical",G315="Récupération",G315="Déplacement professionnel"),I315,IF(G315="Demi-journée de congé",I315/2,0))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IF(YEAR(DATE('Paramètres'!$B$5,1,1)+311)='Paramètres'!$B$5,DATE('Paramètres'!$B$5,1,1)+311,"")</f>
        <v>46699</v>
      </c>
      <c r="B316" s="19">
        <f>A316</f>
        <v>46699</v>
      </c>
      <c r="C316" s="20" t="str">
        <f>IF(A316="","",IF(COUNTIF('Jours fériés'!$A$5:$A$88,A316)&gt;0,"Jour férié",IF(WEEKDAY(A316,2)&gt;5,"Week-end","Jour ouvré")))</f>
        <v>Jour ouvré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IF(C316="Jour ouvré",'Paramètres'!$B$6,0)</f>
        <v>8</v>
      </c>
      <c r="J316" s="22">
        <f>H316+IF(OR(G316="Congés payés",G316="Arrêt maladie",G316="Rendez-vous médical",G316="Récupération",G316="Déplacement professionnel"),I316,IF(G316="Demi-journée de congé",I316/2,0))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IF(YEAR(DATE('Paramètres'!$B$5,1,1)+312)='Paramètres'!$B$5,DATE('Paramètres'!$B$5,1,1)+312,"")</f>
        <v>46700</v>
      </c>
      <c r="B317" s="19">
        <f>A317</f>
        <v>46700</v>
      </c>
      <c r="C317" s="20" t="str">
        <f>IF(A317="","",IF(COUNTIF('Jours fériés'!$A$5:$A$88,A317)&gt;0,"Jour férié",IF(WEEKDAY(A317,2)&gt;5,"Week-end","Jour ouvré")))</f>
        <v>Jour ouvré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IF(C317="Jour ouvré",'Paramètres'!$B$6,0)</f>
        <v>8</v>
      </c>
      <c r="J317" s="22">
        <f>H317+IF(OR(G317="Congés payés",G317="Arrêt maladie",G317="Rendez-vous médical",G317="Récupération",G317="Déplacement professionnel"),I317,IF(G317="Demi-journée de congé",I317/2,0))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IF(YEAR(DATE('Paramètres'!$B$5,1,1)+313)='Paramètres'!$B$5,DATE('Paramètres'!$B$5,1,1)+313,"")</f>
        <v>46701</v>
      </c>
      <c r="B318" s="19">
        <f>A318</f>
        <v>46701</v>
      </c>
      <c r="C318" s="20" t="str">
        <f>IF(A318="","",IF(COUNTIF('Jours fériés'!$A$5:$A$88,A318)&gt;0,"Jour férié",IF(WEEKDAY(A318,2)&gt;5,"Week-end","Jour ouvré")))</f>
        <v>Jour ouvré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IF(C318="Jour ouvré",'Paramètres'!$B$6,0)</f>
        <v>8</v>
      </c>
      <c r="J318" s="22">
        <f>H318+IF(OR(G318="Congés payés",G318="Arrêt maladie",G318="Rendez-vous médical",G318="Récupération",G318="Déplacement professionnel"),I318,IF(G318="Demi-journée de congé",I318/2,0))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IF(YEAR(DATE('Paramètres'!$B$5,1,1)+314)='Paramètres'!$B$5,DATE('Paramètres'!$B$5,1,1)+314,"")</f>
        <v>46702</v>
      </c>
      <c r="B319" s="19">
        <f>A319</f>
        <v>46702</v>
      </c>
      <c r="C319" s="20" t="str">
        <f>IF(A319="","",IF(COUNTIF('Jours fériés'!$A$5:$A$88,A319)&gt;0,"Jour férié",IF(WEEKDAY(A319,2)&gt;5,"Week-end","Jour ouvré")))</f>
        <v>Jour férié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IF(C319="Jour ouvré",'Paramètres'!$B$6,0)</f>
        <v>0</v>
      </c>
      <c r="J319" s="22">
        <f>H319+IF(OR(G319="Congés payés",G319="Arrêt maladie",G319="Rendez-vous médical",G319="Récupération",G319="Déplacement professionnel"),I319,IF(G319="Demi-journée de congé",I319/2,0))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IF(YEAR(DATE('Paramètres'!$B$5,1,1)+315)='Paramètres'!$B$5,DATE('Paramètres'!$B$5,1,1)+315,"")</f>
        <v>46703</v>
      </c>
      <c r="B320" s="19">
        <f>A320</f>
        <v>46703</v>
      </c>
      <c r="C320" s="20" t="str">
        <f>IF(A320="","",IF(COUNTIF('Jours fériés'!$A$5:$A$88,A320)&gt;0,"Jour férié",IF(WEEKDAY(A320,2)&gt;5,"Week-end","Jour ouvré")))</f>
        <v>Jour ouvré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IF(C320="Jour ouvré",'Paramètres'!$B$6,0)</f>
        <v>8</v>
      </c>
      <c r="J320" s="22">
        <f>H320+IF(OR(G320="Congés payés",G320="Arrêt maladie",G320="Rendez-vous médical",G320="Récupération",G320="Déplacement professionnel"),I320,IF(G320="Demi-journée de congé",I320/2,0))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IF(YEAR(DATE('Paramètres'!$B$5,1,1)+316)='Paramètres'!$B$5,DATE('Paramètres'!$B$5,1,1)+316,"")</f>
        <v>46704</v>
      </c>
      <c r="B321" s="19">
        <f>A321</f>
        <v>46704</v>
      </c>
      <c r="C321" s="20" t="str">
        <f>IF(A321="","",IF(COUNTIF('Jours fériés'!$A$5:$A$88,A321)&gt;0,"Jour férié",IF(WEEKDAY(A321,2)&gt;5,"Week-end","Jour ouvré")))</f>
        <v>Week-end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IF(C321="Jour ouvré",'Paramètres'!$B$6,0)</f>
        <v>0</v>
      </c>
      <c r="J321" s="22">
        <f>H321+IF(OR(G321="Congés payés",G321="Arrêt maladie",G321="Rendez-vous médical",G321="Récupération",G321="Déplacement professionnel"),I321,IF(G321="Demi-journée de congé",I321/2,0))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IF(YEAR(DATE('Paramètres'!$B$5,1,1)+317)='Paramètres'!$B$5,DATE('Paramètres'!$B$5,1,1)+317,"")</f>
        <v>46705</v>
      </c>
      <c r="B322" s="19">
        <f>A322</f>
        <v>46705</v>
      </c>
      <c r="C322" s="20" t="str">
        <f>IF(A322="","",IF(COUNTIF('Jours fériés'!$A$5:$A$88,A322)&gt;0,"Jour férié",IF(WEEKDAY(A322,2)&gt;5,"Week-end","Jour ouvré")))</f>
        <v>Week-end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IF(C322="Jour ouvré",'Paramètres'!$B$6,0)</f>
        <v>0</v>
      </c>
      <c r="J322" s="22">
        <f>H322+IF(OR(G322="Congés payés",G322="Arrêt maladie",G322="Rendez-vous médical",G322="Récupération",G322="Déplacement professionnel"),I322,IF(G322="Demi-journée de congé",I322/2,0))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IF(YEAR(DATE('Paramètres'!$B$5,1,1)+318)='Paramètres'!$B$5,DATE('Paramètres'!$B$5,1,1)+318,"")</f>
        <v>46706</v>
      </c>
      <c r="B323" s="19">
        <f>A323</f>
        <v>46706</v>
      </c>
      <c r="C323" s="20" t="str">
        <f>IF(A323="","",IF(COUNTIF('Jours fériés'!$A$5:$A$88,A323)&gt;0,"Jour férié",IF(WEEKDAY(A323,2)&gt;5,"Week-end","Jour ouvré")))</f>
        <v>Jour ouvré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IF(C323="Jour ouvré",'Paramètres'!$B$6,0)</f>
        <v>8</v>
      </c>
      <c r="J323" s="22">
        <f>H323+IF(OR(G323="Congés payés",G323="Arrêt maladie",G323="Rendez-vous médical",G323="Récupération",G323="Déplacement professionnel"),I323,IF(G323="Demi-journée de congé",I323/2,0))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IF(YEAR(DATE('Paramètres'!$B$5,1,1)+319)='Paramètres'!$B$5,DATE('Paramètres'!$B$5,1,1)+319,"")</f>
        <v>46707</v>
      </c>
      <c r="B324" s="19">
        <f>A324</f>
        <v>46707</v>
      </c>
      <c r="C324" s="20" t="str">
        <f>IF(A324="","",IF(COUNTIF('Jours fériés'!$A$5:$A$88,A324)&gt;0,"Jour férié",IF(WEEKDAY(A324,2)&gt;5,"Week-end","Jour ouvré")))</f>
        <v>Jour ouvré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IF(C324="Jour ouvré",'Paramètres'!$B$6,0)</f>
        <v>8</v>
      </c>
      <c r="J324" s="22">
        <f>H324+IF(OR(G324="Congés payés",G324="Arrêt maladie",G324="Rendez-vous médical",G324="Récupération",G324="Déplacement professionnel"),I324,IF(G324="Demi-journée de congé",I324/2,0))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IF(YEAR(DATE('Paramètres'!$B$5,1,1)+320)='Paramètres'!$B$5,DATE('Paramètres'!$B$5,1,1)+320,"")</f>
        <v>46708</v>
      </c>
      <c r="B325" s="19">
        <f>A325</f>
        <v>46708</v>
      </c>
      <c r="C325" s="20" t="str">
        <f>IF(A325="","",IF(COUNTIF('Jours fériés'!$A$5:$A$88,A325)&gt;0,"Jour férié",IF(WEEKDAY(A325,2)&gt;5,"Week-end","Jour ouvré")))</f>
        <v>Jour ouvré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IF(C325="Jour ouvré",'Paramètres'!$B$6,0)</f>
        <v>8</v>
      </c>
      <c r="J325" s="22">
        <f>H325+IF(OR(G325="Congés payés",G325="Arrêt maladie",G325="Rendez-vous médical",G325="Récupération",G325="Déplacement professionnel"),I325,IF(G325="Demi-journée de congé",I325/2,0))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IF(YEAR(DATE('Paramètres'!$B$5,1,1)+321)='Paramètres'!$B$5,DATE('Paramètres'!$B$5,1,1)+321,"")</f>
        <v>46709</v>
      </c>
      <c r="B326" s="19">
        <f>A326</f>
        <v>46709</v>
      </c>
      <c r="C326" s="20" t="str">
        <f>IF(A326="","",IF(COUNTIF('Jours fériés'!$A$5:$A$88,A326)&gt;0,"Jour férié",IF(WEEKDAY(A326,2)&gt;5,"Week-end","Jour ouvré")))</f>
        <v>Jour ouvré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IF(C326="Jour ouvré",'Paramètres'!$B$6,0)</f>
        <v>8</v>
      </c>
      <c r="J326" s="22">
        <f>H326+IF(OR(G326="Congés payés",G326="Arrêt maladie",G326="Rendez-vous médical",G326="Récupération",G326="Déplacement professionnel"),I326,IF(G326="Demi-journée de congé",I326/2,0))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IF(YEAR(DATE('Paramètres'!$B$5,1,1)+322)='Paramètres'!$B$5,DATE('Paramètres'!$B$5,1,1)+322,"")</f>
        <v>46710</v>
      </c>
      <c r="B327" s="19">
        <f>A327</f>
        <v>46710</v>
      </c>
      <c r="C327" s="20" t="str">
        <f>IF(A327="","",IF(COUNTIF('Jours fériés'!$A$5:$A$88,A327)&gt;0,"Jour férié",IF(WEEKDAY(A327,2)&gt;5,"Week-end","Jour ouvré")))</f>
        <v>Jour ouvré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IF(C327="Jour ouvré",'Paramètres'!$B$6,0)</f>
        <v>8</v>
      </c>
      <c r="J327" s="22">
        <f>H327+IF(OR(G327="Congés payés",G327="Arrêt maladie",G327="Rendez-vous médical",G327="Récupération",G327="Déplacement professionnel"),I327,IF(G327="Demi-journée de congé",I327/2,0))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IF(YEAR(DATE('Paramètres'!$B$5,1,1)+323)='Paramètres'!$B$5,DATE('Paramètres'!$B$5,1,1)+323,"")</f>
        <v>46711</v>
      </c>
      <c r="B328" s="19">
        <f>A328</f>
        <v>46711</v>
      </c>
      <c r="C328" s="20" t="str">
        <f>IF(A328="","",IF(COUNTIF('Jours fériés'!$A$5:$A$88,A328)&gt;0,"Jour férié",IF(WEEKDAY(A328,2)&gt;5,"Week-end","Jour ouvré")))</f>
        <v>Week-end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IF(C328="Jour ouvré",'Paramètres'!$B$6,0)</f>
        <v>0</v>
      </c>
      <c r="J328" s="22">
        <f>H328+IF(OR(G328="Congés payés",G328="Arrêt maladie",G328="Rendez-vous médical",G328="Récupération",G328="Déplacement professionnel"),I328,IF(G328="Demi-journée de congé",I328/2,0))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IF(YEAR(DATE('Paramètres'!$B$5,1,1)+324)='Paramètres'!$B$5,DATE('Paramètres'!$B$5,1,1)+324,"")</f>
        <v>46712</v>
      </c>
      <c r="B329" s="19">
        <f>A329</f>
        <v>46712</v>
      </c>
      <c r="C329" s="20" t="str">
        <f>IF(A329="","",IF(COUNTIF('Jours fériés'!$A$5:$A$88,A329)&gt;0,"Jour férié",IF(WEEKDAY(A329,2)&gt;5,"Week-end","Jour ouvré")))</f>
        <v>Week-end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IF(C329="Jour ouvré",'Paramètres'!$B$6,0)</f>
        <v>0</v>
      </c>
      <c r="J329" s="22">
        <f>H329+IF(OR(G329="Congés payés",G329="Arrêt maladie",G329="Rendez-vous médical",G329="Récupération",G329="Déplacement professionnel"),I329,IF(G329="Demi-journée de congé",I329/2,0))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IF(YEAR(DATE('Paramètres'!$B$5,1,1)+325)='Paramètres'!$B$5,DATE('Paramètres'!$B$5,1,1)+325,"")</f>
        <v>46713</v>
      </c>
      <c r="B330" s="19">
        <f>A330</f>
        <v>46713</v>
      </c>
      <c r="C330" s="20" t="str">
        <f>IF(A330="","",IF(COUNTIF('Jours fériés'!$A$5:$A$88,A330)&gt;0,"Jour férié",IF(WEEKDAY(A330,2)&gt;5,"Week-end","Jour ouvré")))</f>
        <v>Jour ouvré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IF(C330="Jour ouvré",'Paramètres'!$B$6,0)</f>
        <v>8</v>
      </c>
      <c r="J330" s="22">
        <f>H330+IF(OR(G330="Congés payés",G330="Arrêt maladie",G330="Rendez-vous médical",G330="Récupération",G330="Déplacement professionnel"),I330,IF(G330="Demi-journée de congé",I330/2,0))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IF(YEAR(DATE('Paramètres'!$B$5,1,1)+326)='Paramètres'!$B$5,DATE('Paramètres'!$B$5,1,1)+326,"")</f>
        <v>46714</v>
      </c>
      <c r="B331" s="19">
        <f>A331</f>
        <v>46714</v>
      </c>
      <c r="C331" s="20" t="str">
        <f>IF(A331="","",IF(COUNTIF('Jours fériés'!$A$5:$A$88,A331)&gt;0,"Jour férié",IF(WEEKDAY(A331,2)&gt;5,"Week-end","Jour ouvré")))</f>
        <v>Jour ouvré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IF(C331="Jour ouvré",'Paramètres'!$B$6,0)</f>
        <v>8</v>
      </c>
      <c r="J331" s="22">
        <f>H331+IF(OR(G331="Congés payés",G331="Arrêt maladie",G331="Rendez-vous médical",G331="Récupération",G331="Déplacement professionnel"),I331,IF(G331="Demi-journée de congé",I331/2,0))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IF(YEAR(DATE('Paramètres'!$B$5,1,1)+327)='Paramètres'!$B$5,DATE('Paramètres'!$B$5,1,1)+327,"")</f>
        <v>46715</v>
      </c>
      <c r="B332" s="19">
        <f>A332</f>
        <v>46715</v>
      </c>
      <c r="C332" s="20" t="str">
        <f>IF(A332="","",IF(COUNTIF('Jours fériés'!$A$5:$A$88,A332)&gt;0,"Jour férié",IF(WEEKDAY(A332,2)&gt;5,"Week-end","Jour ouvré")))</f>
        <v>Jour ouvré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IF(C332="Jour ouvré",'Paramètres'!$B$6,0)</f>
        <v>8</v>
      </c>
      <c r="J332" s="22">
        <f>H332+IF(OR(G332="Congés payés",G332="Arrêt maladie",G332="Rendez-vous médical",G332="Récupération",G332="Déplacement professionnel"),I332,IF(G332="Demi-journée de congé",I332/2,0))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IF(YEAR(DATE('Paramètres'!$B$5,1,1)+328)='Paramètres'!$B$5,DATE('Paramètres'!$B$5,1,1)+328,"")</f>
        <v>46716</v>
      </c>
      <c r="B333" s="19">
        <f>A333</f>
        <v>46716</v>
      </c>
      <c r="C333" s="20" t="str">
        <f>IF(A333="","",IF(COUNTIF('Jours fériés'!$A$5:$A$88,A333)&gt;0,"Jour férié",IF(WEEKDAY(A333,2)&gt;5,"Week-end","Jour ouvré")))</f>
        <v>Jour ouvré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IF(C333="Jour ouvré",'Paramètres'!$B$6,0)</f>
        <v>8</v>
      </c>
      <c r="J333" s="22">
        <f>H333+IF(OR(G333="Congés payés",G333="Arrêt maladie",G333="Rendez-vous médical",G333="Récupération",G333="Déplacement professionnel"),I333,IF(G333="Demi-journée de congé",I333/2,0))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IF(YEAR(DATE('Paramètres'!$B$5,1,1)+329)='Paramètres'!$B$5,DATE('Paramètres'!$B$5,1,1)+329,"")</f>
        <v>46717</v>
      </c>
      <c r="B334" s="19">
        <f>A334</f>
        <v>46717</v>
      </c>
      <c r="C334" s="20" t="str">
        <f>IF(A334="","",IF(COUNTIF('Jours fériés'!$A$5:$A$88,A334)&gt;0,"Jour férié",IF(WEEKDAY(A334,2)&gt;5,"Week-end","Jour ouvré")))</f>
        <v>Jour ouvré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IF(C334="Jour ouvré",'Paramètres'!$B$6,0)</f>
        <v>8</v>
      </c>
      <c r="J334" s="22">
        <f>H334+IF(OR(G334="Congés payés",G334="Arrêt maladie",G334="Rendez-vous médical",G334="Récupération",G334="Déplacement professionnel"),I334,IF(G334="Demi-journée de congé",I334/2,0))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IF(YEAR(DATE('Paramètres'!$B$5,1,1)+330)='Paramètres'!$B$5,DATE('Paramètres'!$B$5,1,1)+330,"")</f>
        <v>46718</v>
      </c>
      <c r="B335" s="19">
        <f>A335</f>
        <v>46718</v>
      </c>
      <c r="C335" s="20" t="str">
        <f>IF(A335="","",IF(COUNTIF('Jours fériés'!$A$5:$A$88,A335)&gt;0,"Jour férié",IF(WEEKDAY(A335,2)&gt;5,"Week-end","Jour ouvré")))</f>
        <v>Week-end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IF(C335="Jour ouvré",'Paramètres'!$B$6,0)</f>
        <v>0</v>
      </c>
      <c r="J335" s="22">
        <f>H335+IF(OR(G335="Congés payés",G335="Arrêt maladie",G335="Rendez-vous médical",G335="Récupération",G335="Déplacement professionnel"),I335,IF(G335="Demi-journée de congé",I335/2,0))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IF(YEAR(DATE('Paramètres'!$B$5,1,1)+331)='Paramètres'!$B$5,DATE('Paramètres'!$B$5,1,1)+331,"")</f>
        <v>46719</v>
      </c>
      <c r="B336" s="19">
        <f>A336</f>
        <v>46719</v>
      </c>
      <c r="C336" s="20" t="str">
        <f>IF(A336="","",IF(COUNTIF('Jours fériés'!$A$5:$A$88,A336)&gt;0,"Jour férié",IF(WEEKDAY(A336,2)&gt;5,"Week-end","Jour ouvré")))</f>
        <v>Week-end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IF(C336="Jour ouvré",'Paramètres'!$B$6,0)</f>
        <v>0</v>
      </c>
      <c r="J336" s="22">
        <f>H336+IF(OR(G336="Congés payés",G336="Arrêt maladie",G336="Rendez-vous médical",G336="Récupération",G336="Déplacement professionnel"),I336,IF(G336="Demi-journée de congé",I336/2,0))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IF(YEAR(DATE('Paramètres'!$B$5,1,1)+332)='Paramètres'!$B$5,DATE('Paramètres'!$B$5,1,1)+332,"")</f>
        <v>46720</v>
      </c>
      <c r="B337" s="19">
        <f>A337</f>
        <v>46720</v>
      </c>
      <c r="C337" s="20" t="str">
        <f>IF(A337="","",IF(COUNTIF('Jours fériés'!$A$5:$A$88,A337)&gt;0,"Jour férié",IF(WEEKDAY(A337,2)&gt;5,"Week-end","Jour ouvré")))</f>
        <v>Jour ouvré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IF(C337="Jour ouvré",'Paramètres'!$B$6,0)</f>
        <v>8</v>
      </c>
      <c r="J337" s="22">
        <f>H337+IF(OR(G337="Congés payés",G337="Arrêt maladie",G337="Rendez-vous médical",G337="Récupération",G337="Déplacement professionnel"),I337,IF(G337="Demi-journée de congé",I337/2,0))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IF(YEAR(DATE('Paramètres'!$B$5,1,1)+333)='Paramètres'!$B$5,DATE('Paramètres'!$B$5,1,1)+333,"")</f>
        <v>46721</v>
      </c>
      <c r="B338" s="19">
        <f>A338</f>
        <v>46721</v>
      </c>
      <c r="C338" s="20" t="str">
        <f>IF(A338="","",IF(COUNTIF('Jours fériés'!$A$5:$A$88,A338)&gt;0,"Jour férié",IF(WEEKDAY(A338,2)&gt;5,"Week-end","Jour ouvré")))</f>
        <v>Jour ouvré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IF(C338="Jour ouvré",'Paramètres'!$B$6,0)</f>
        <v>8</v>
      </c>
      <c r="J338" s="22">
        <f>H338+IF(OR(G338="Congés payés",G338="Arrêt maladie",G338="Rendez-vous médical",G338="Récupération",G338="Déplacement professionnel"),I338,IF(G338="Demi-journée de congé",I338/2,0))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IF(YEAR(DATE('Paramètres'!$B$5,1,1)+334)='Paramètres'!$B$5,DATE('Paramètres'!$B$5,1,1)+334,"")</f>
        <v>46722</v>
      </c>
      <c r="B339" s="19">
        <f>A339</f>
        <v>46722</v>
      </c>
      <c r="C339" s="20" t="str">
        <f>IF(A339="","",IF(COUNTIF('Jours fériés'!$A$5:$A$88,A339)&gt;0,"Jour férié",IF(WEEKDAY(A339,2)&gt;5,"Week-end","Jour ouvré")))</f>
        <v>Jour ouvré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IF(C339="Jour ouvré",'Paramètres'!$B$6,0)</f>
        <v>8</v>
      </c>
      <c r="J339" s="22">
        <f>H339+IF(OR(G339="Congés payés",G339="Arrêt maladie",G339="Rendez-vous médical",G339="Récupération",G339="Déplacement professionnel"),I339,IF(G339="Demi-journée de congé",I339/2,0))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IF(YEAR(DATE('Paramètres'!$B$5,1,1)+335)='Paramètres'!$B$5,DATE('Paramètres'!$B$5,1,1)+335,"")</f>
        <v>46723</v>
      </c>
      <c r="B340" s="19">
        <f>A340</f>
        <v>46723</v>
      </c>
      <c r="C340" s="20" t="str">
        <f>IF(A340="","",IF(COUNTIF('Jours fériés'!$A$5:$A$88,A340)&gt;0,"Jour férié",IF(WEEKDAY(A340,2)&gt;5,"Week-end","Jour ouvré")))</f>
        <v>Jour ouvré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IF(C340="Jour ouvré",'Paramètres'!$B$6,0)</f>
        <v>8</v>
      </c>
      <c r="J340" s="22">
        <f>H340+IF(OR(G340="Congés payés",G340="Arrêt maladie",G340="Rendez-vous médical",G340="Récupération",G340="Déplacement professionnel"),I340,IF(G340="Demi-journée de congé",I340/2,0))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IF(YEAR(DATE('Paramètres'!$B$5,1,1)+336)='Paramètres'!$B$5,DATE('Paramètres'!$B$5,1,1)+336,"")</f>
        <v>46724</v>
      </c>
      <c r="B341" s="19">
        <f>A341</f>
        <v>46724</v>
      </c>
      <c r="C341" s="20" t="str">
        <f>IF(A341="","",IF(COUNTIF('Jours fériés'!$A$5:$A$88,A341)&gt;0,"Jour férié",IF(WEEKDAY(A341,2)&gt;5,"Week-end","Jour ouvré")))</f>
        <v>Jour ouvré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IF(C341="Jour ouvré",'Paramètres'!$B$6,0)</f>
        <v>8</v>
      </c>
      <c r="J341" s="22">
        <f>H341+IF(OR(G341="Congés payés",G341="Arrêt maladie",G341="Rendez-vous médical",G341="Récupération",G341="Déplacement professionnel"),I341,IF(G341="Demi-journée de congé",I341/2,0))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IF(YEAR(DATE('Paramètres'!$B$5,1,1)+337)='Paramètres'!$B$5,DATE('Paramètres'!$B$5,1,1)+337,"")</f>
        <v>46725</v>
      </c>
      <c r="B342" s="19">
        <f>A342</f>
        <v>46725</v>
      </c>
      <c r="C342" s="20" t="str">
        <f>IF(A342="","",IF(COUNTIF('Jours fériés'!$A$5:$A$88,A342)&gt;0,"Jour férié",IF(WEEKDAY(A342,2)&gt;5,"Week-end","Jour ouvré")))</f>
        <v>Week-end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IF(C342="Jour ouvré",'Paramètres'!$B$6,0)</f>
        <v>0</v>
      </c>
      <c r="J342" s="22">
        <f>H342+IF(OR(G342="Congés payés",G342="Arrêt maladie",G342="Rendez-vous médical",G342="Récupération",G342="Déplacement professionnel"),I342,IF(G342="Demi-journée de congé",I342/2,0))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IF(YEAR(DATE('Paramètres'!$B$5,1,1)+338)='Paramètres'!$B$5,DATE('Paramètres'!$B$5,1,1)+338,"")</f>
        <v>46726</v>
      </c>
      <c r="B343" s="19">
        <f>A343</f>
        <v>46726</v>
      </c>
      <c r="C343" s="20" t="str">
        <f>IF(A343="","",IF(COUNTIF('Jours fériés'!$A$5:$A$88,A343)&gt;0,"Jour férié",IF(WEEKDAY(A343,2)&gt;5,"Week-end","Jour ouvré")))</f>
        <v>Week-end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IF(C343="Jour ouvré",'Paramètres'!$B$6,0)</f>
        <v>0</v>
      </c>
      <c r="J343" s="22">
        <f>H343+IF(OR(G343="Congés payés",G343="Arrêt maladie",G343="Rendez-vous médical",G343="Récupération",G343="Déplacement professionnel"),I343,IF(G343="Demi-journée de congé",I343/2,0))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IF(YEAR(DATE('Paramètres'!$B$5,1,1)+339)='Paramètres'!$B$5,DATE('Paramètres'!$B$5,1,1)+339,"")</f>
        <v>46727</v>
      </c>
      <c r="B344" s="19">
        <f>A344</f>
        <v>46727</v>
      </c>
      <c r="C344" s="20" t="str">
        <f>IF(A344="","",IF(COUNTIF('Jours fériés'!$A$5:$A$88,A344)&gt;0,"Jour férié",IF(WEEKDAY(A344,2)&gt;5,"Week-end","Jour ouvré")))</f>
        <v>Jour ouvré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IF(C344="Jour ouvré",'Paramètres'!$B$6,0)</f>
        <v>8</v>
      </c>
      <c r="J344" s="22">
        <f>H344+IF(OR(G344="Congés payés",G344="Arrêt maladie",G344="Rendez-vous médical",G344="Récupération",G344="Déplacement professionnel"),I344,IF(G344="Demi-journée de congé",I344/2,0))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IF(YEAR(DATE('Paramètres'!$B$5,1,1)+340)='Paramètres'!$B$5,DATE('Paramètres'!$B$5,1,1)+340,"")</f>
        <v>46728</v>
      </c>
      <c r="B345" s="19">
        <f>A345</f>
        <v>46728</v>
      </c>
      <c r="C345" s="20" t="str">
        <f>IF(A345="","",IF(COUNTIF('Jours fériés'!$A$5:$A$88,A345)&gt;0,"Jour férié",IF(WEEKDAY(A345,2)&gt;5,"Week-end","Jour ouvré")))</f>
        <v>Jour ouvré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IF(C345="Jour ouvré",'Paramètres'!$B$6,0)</f>
        <v>8</v>
      </c>
      <c r="J345" s="22">
        <f>H345+IF(OR(G345="Congés payés",G345="Arrêt maladie",G345="Rendez-vous médical",G345="Récupération",G345="Déplacement professionnel"),I345,IF(G345="Demi-journée de congé",I345/2,0))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IF(YEAR(DATE('Paramètres'!$B$5,1,1)+341)='Paramètres'!$B$5,DATE('Paramètres'!$B$5,1,1)+341,"")</f>
        <v>46729</v>
      </c>
      <c r="B346" s="19">
        <f>A346</f>
        <v>46729</v>
      </c>
      <c r="C346" s="20" t="str">
        <f>IF(A346="","",IF(COUNTIF('Jours fériés'!$A$5:$A$88,A346)&gt;0,"Jour férié",IF(WEEKDAY(A346,2)&gt;5,"Week-end","Jour ouvré")))</f>
        <v>Jour ouvré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IF(C346="Jour ouvré",'Paramètres'!$B$6,0)</f>
        <v>8</v>
      </c>
      <c r="J346" s="22">
        <f>H346+IF(OR(G346="Congés payés",G346="Arrêt maladie",G346="Rendez-vous médical",G346="Récupération",G346="Déplacement professionnel"),I346,IF(G346="Demi-journée de congé",I346/2,0))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IF(YEAR(DATE('Paramètres'!$B$5,1,1)+342)='Paramètres'!$B$5,DATE('Paramètres'!$B$5,1,1)+342,"")</f>
        <v>46730</v>
      </c>
      <c r="B347" s="19">
        <f>A347</f>
        <v>46730</v>
      </c>
      <c r="C347" s="20" t="str">
        <f>IF(A347="","",IF(COUNTIF('Jours fériés'!$A$5:$A$88,A347)&gt;0,"Jour férié",IF(WEEKDAY(A347,2)&gt;5,"Week-end","Jour ouvré")))</f>
        <v>Jour ouvré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IF(C347="Jour ouvré",'Paramètres'!$B$6,0)</f>
        <v>8</v>
      </c>
      <c r="J347" s="22">
        <f>H347+IF(OR(G347="Congés payés",G347="Arrêt maladie",G347="Rendez-vous médical",G347="Récupération",G347="Déplacement professionnel"),I347,IF(G347="Demi-journée de congé",I347/2,0))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IF(YEAR(DATE('Paramètres'!$B$5,1,1)+343)='Paramètres'!$B$5,DATE('Paramètres'!$B$5,1,1)+343,"")</f>
        <v>46731</v>
      </c>
      <c r="B348" s="19">
        <f>A348</f>
        <v>46731</v>
      </c>
      <c r="C348" s="20" t="str">
        <f>IF(A348="","",IF(COUNTIF('Jours fériés'!$A$5:$A$88,A348)&gt;0,"Jour férié",IF(WEEKDAY(A348,2)&gt;5,"Week-end","Jour ouvré")))</f>
        <v>Jour ouvré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IF(C348="Jour ouvré",'Paramètres'!$B$6,0)</f>
        <v>8</v>
      </c>
      <c r="J348" s="22">
        <f>H348+IF(OR(G348="Congés payés",G348="Arrêt maladie",G348="Rendez-vous médical",G348="Récupération",G348="Déplacement professionnel"),I348,IF(G348="Demi-journée de congé",I348/2,0))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IF(YEAR(DATE('Paramètres'!$B$5,1,1)+344)='Paramètres'!$B$5,DATE('Paramètres'!$B$5,1,1)+344,"")</f>
        <v>46732</v>
      </c>
      <c r="B349" s="19">
        <f>A349</f>
        <v>46732</v>
      </c>
      <c r="C349" s="20" t="str">
        <f>IF(A349="","",IF(COUNTIF('Jours fériés'!$A$5:$A$88,A349)&gt;0,"Jour férié",IF(WEEKDAY(A349,2)&gt;5,"Week-end","Jour ouvré")))</f>
        <v>Week-end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IF(C349="Jour ouvré",'Paramètres'!$B$6,0)</f>
        <v>0</v>
      </c>
      <c r="J349" s="22">
        <f>H349+IF(OR(G349="Congés payés",G349="Arrêt maladie",G349="Rendez-vous médical",G349="Récupération",G349="Déplacement professionnel"),I349,IF(G349="Demi-journée de congé",I349/2,0))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IF(YEAR(DATE('Paramètres'!$B$5,1,1)+345)='Paramètres'!$B$5,DATE('Paramètres'!$B$5,1,1)+345,"")</f>
        <v>46733</v>
      </c>
      <c r="B350" s="19">
        <f>A350</f>
        <v>46733</v>
      </c>
      <c r="C350" s="20" t="str">
        <f>IF(A350="","",IF(COUNTIF('Jours fériés'!$A$5:$A$88,A350)&gt;0,"Jour férié",IF(WEEKDAY(A350,2)&gt;5,"Week-end","Jour ouvré")))</f>
        <v>Week-end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IF(C350="Jour ouvré",'Paramètres'!$B$6,0)</f>
        <v>0</v>
      </c>
      <c r="J350" s="22">
        <f>H350+IF(OR(G350="Congés payés",G350="Arrêt maladie",G350="Rendez-vous médical",G350="Récupération",G350="Déplacement professionnel"),I350,IF(G350="Demi-journée de congé",I350/2,0))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IF(YEAR(DATE('Paramètres'!$B$5,1,1)+346)='Paramètres'!$B$5,DATE('Paramètres'!$B$5,1,1)+346,"")</f>
        <v>46734</v>
      </c>
      <c r="B351" s="19">
        <f>A351</f>
        <v>46734</v>
      </c>
      <c r="C351" s="20" t="str">
        <f>IF(A351="","",IF(COUNTIF('Jours fériés'!$A$5:$A$88,A351)&gt;0,"Jour férié",IF(WEEKDAY(A351,2)&gt;5,"Week-end","Jour ouvré")))</f>
        <v>Jour ouvré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IF(C351="Jour ouvré",'Paramètres'!$B$6,0)</f>
        <v>8</v>
      </c>
      <c r="J351" s="22">
        <f>H351+IF(OR(G351="Congés payés",G351="Arrêt maladie",G351="Rendez-vous médical",G351="Récupération",G351="Déplacement professionnel"),I351,IF(G351="Demi-journée de congé",I351/2,0))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IF(YEAR(DATE('Paramètres'!$B$5,1,1)+347)='Paramètres'!$B$5,DATE('Paramètres'!$B$5,1,1)+347,"")</f>
        <v>46735</v>
      </c>
      <c r="B352" s="19">
        <f>A352</f>
        <v>46735</v>
      </c>
      <c r="C352" s="20" t="str">
        <f>IF(A352="","",IF(COUNTIF('Jours fériés'!$A$5:$A$88,A352)&gt;0,"Jour férié",IF(WEEKDAY(A352,2)&gt;5,"Week-end","Jour ouvré")))</f>
        <v>Jour ouvré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IF(C352="Jour ouvré",'Paramètres'!$B$6,0)</f>
        <v>8</v>
      </c>
      <c r="J352" s="22">
        <f>H352+IF(OR(G352="Congés payés",G352="Arrêt maladie",G352="Rendez-vous médical",G352="Récupération",G352="Déplacement professionnel"),I352,IF(G352="Demi-journée de congé",I352/2,0))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IF(YEAR(DATE('Paramètres'!$B$5,1,1)+348)='Paramètres'!$B$5,DATE('Paramètres'!$B$5,1,1)+348,"")</f>
        <v>46736</v>
      </c>
      <c r="B353" s="19">
        <f>A353</f>
        <v>46736</v>
      </c>
      <c r="C353" s="20" t="str">
        <f>IF(A353="","",IF(COUNTIF('Jours fériés'!$A$5:$A$88,A353)&gt;0,"Jour férié",IF(WEEKDAY(A353,2)&gt;5,"Week-end","Jour ouvré")))</f>
        <v>Jour ouvré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IF(C353="Jour ouvré",'Paramètres'!$B$6,0)</f>
        <v>8</v>
      </c>
      <c r="J353" s="22">
        <f>H353+IF(OR(G353="Congés payés",G353="Arrêt maladie",G353="Rendez-vous médical",G353="Récupération",G353="Déplacement professionnel"),I353,IF(G353="Demi-journée de congé",I353/2,0))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IF(YEAR(DATE('Paramètres'!$B$5,1,1)+349)='Paramètres'!$B$5,DATE('Paramètres'!$B$5,1,1)+349,"")</f>
        <v>46737</v>
      </c>
      <c r="B354" s="19">
        <f>A354</f>
        <v>46737</v>
      </c>
      <c r="C354" s="20" t="str">
        <f>IF(A354="","",IF(COUNTIF('Jours fériés'!$A$5:$A$88,A354)&gt;0,"Jour férié",IF(WEEKDAY(A354,2)&gt;5,"Week-end","Jour ouvré")))</f>
        <v>Jour ouvré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IF(C354="Jour ouvré",'Paramètres'!$B$6,0)</f>
        <v>8</v>
      </c>
      <c r="J354" s="22">
        <f>H354+IF(OR(G354="Congés payés",G354="Arrêt maladie",G354="Rendez-vous médical",G354="Récupération",G354="Déplacement professionnel"),I354,IF(G354="Demi-journée de congé",I354/2,0))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IF(YEAR(DATE('Paramètres'!$B$5,1,1)+350)='Paramètres'!$B$5,DATE('Paramètres'!$B$5,1,1)+350,"")</f>
        <v>46738</v>
      </c>
      <c r="B355" s="19">
        <f>A355</f>
        <v>46738</v>
      </c>
      <c r="C355" s="20" t="str">
        <f>IF(A355="","",IF(COUNTIF('Jours fériés'!$A$5:$A$88,A355)&gt;0,"Jour férié",IF(WEEKDAY(A355,2)&gt;5,"Week-end","Jour ouvré")))</f>
        <v>Jour ouvré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IF(C355="Jour ouvré",'Paramètres'!$B$6,0)</f>
        <v>8</v>
      </c>
      <c r="J355" s="22">
        <f>H355+IF(OR(G355="Congés payés",G355="Arrêt maladie",G355="Rendez-vous médical",G355="Récupération",G355="Déplacement professionnel"),I355,IF(G355="Demi-journée de congé",I355/2,0))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IF(YEAR(DATE('Paramètres'!$B$5,1,1)+351)='Paramètres'!$B$5,DATE('Paramètres'!$B$5,1,1)+351,"")</f>
        <v>46739</v>
      </c>
      <c r="B356" s="19">
        <f>A356</f>
        <v>46739</v>
      </c>
      <c r="C356" s="20" t="str">
        <f>IF(A356="","",IF(COUNTIF('Jours fériés'!$A$5:$A$88,A356)&gt;0,"Jour férié",IF(WEEKDAY(A356,2)&gt;5,"Week-end","Jour ouvré")))</f>
        <v>Week-end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IF(C356="Jour ouvré",'Paramètres'!$B$6,0)</f>
        <v>0</v>
      </c>
      <c r="J356" s="22">
        <f>H356+IF(OR(G356="Congés payés",G356="Arrêt maladie",G356="Rendez-vous médical",G356="Récupération",G356="Déplacement professionnel"),I356,IF(G356="Demi-journée de congé",I356/2,0))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IF(YEAR(DATE('Paramètres'!$B$5,1,1)+352)='Paramètres'!$B$5,DATE('Paramètres'!$B$5,1,1)+352,"")</f>
        <v>46740</v>
      </c>
      <c r="B357" s="19">
        <f>A357</f>
        <v>46740</v>
      </c>
      <c r="C357" s="20" t="str">
        <f>IF(A357="","",IF(COUNTIF('Jours fériés'!$A$5:$A$88,A357)&gt;0,"Jour férié",IF(WEEKDAY(A357,2)&gt;5,"Week-end","Jour ouvré")))</f>
        <v>Week-end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IF(C357="Jour ouvré",'Paramètres'!$B$6,0)</f>
        <v>0</v>
      </c>
      <c r="J357" s="22">
        <f>H357+IF(OR(G357="Congés payés",G357="Arrêt maladie",G357="Rendez-vous médical",G357="Récupération",G357="Déplacement professionnel"),I357,IF(G357="Demi-journée de congé",I357/2,0))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IF(YEAR(DATE('Paramètres'!$B$5,1,1)+353)='Paramètres'!$B$5,DATE('Paramètres'!$B$5,1,1)+353,"")</f>
        <v>46741</v>
      </c>
      <c r="B358" s="19">
        <f>A358</f>
        <v>46741</v>
      </c>
      <c r="C358" s="20" t="str">
        <f>IF(A358="","",IF(COUNTIF('Jours fériés'!$A$5:$A$88,A358)&gt;0,"Jour férié",IF(WEEKDAY(A358,2)&gt;5,"Week-end","Jour ouvré")))</f>
        <v>Jour ouvré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IF(C358="Jour ouvré",'Paramètres'!$B$6,0)</f>
        <v>8</v>
      </c>
      <c r="J358" s="22">
        <f>H358+IF(OR(G358="Congés payés",G358="Arrêt maladie",G358="Rendez-vous médical",G358="Récupération",G358="Déplacement professionnel"),I358,IF(G358="Demi-journée de congé",I358/2,0))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IF(YEAR(DATE('Paramètres'!$B$5,1,1)+354)='Paramètres'!$B$5,DATE('Paramètres'!$B$5,1,1)+354,"")</f>
        <v>46742</v>
      </c>
      <c r="B359" s="19">
        <f>A359</f>
        <v>46742</v>
      </c>
      <c r="C359" s="20" t="str">
        <f>IF(A359="","",IF(COUNTIF('Jours fériés'!$A$5:$A$88,A359)&gt;0,"Jour férié",IF(WEEKDAY(A359,2)&gt;5,"Week-end","Jour ouvré")))</f>
        <v>Jour ouvré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IF(C359="Jour ouvré",'Paramètres'!$B$6,0)</f>
        <v>8</v>
      </c>
      <c r="J359" s="22">
        <f>H359+IF(OR(G359="Congés payés",G359="Arrêt maladie",G359="Rendez-vous médical",G359="Récupération",G359="Déplacement professionnel"),I359,IF(G359="Demi-journée de congé",I359/2,0))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IF(YEAR(DATE('Paramètres'!$B$5,1,1)+355)='Paramètres'!$B$5,DATE('Paramètres'!$B$5,1,1)+355,"")</f>
        <v>46743</v>
      </c>
      <c r="B360" s="19">
        <f>A360</f>
        <v>46743</v>
      </c>
      <c r="C360" s="20" t="str">
        <f>IF(A360="","",IF(COUNTIF('Jours fériés'!$A$5:$A$88,A360)&gt;0,"Jour férié",IF(WEEKDAY(A360,2)&gt;5,"Week-end","Jour ouvré")))</f>
        <v>Jour ouvré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IF(C360="Jour ouvré",'Paramètres'!$B$6,0)</f>
        <v>8</v>
      </c>
      <c r="J360" s="22">
        <f>H360+IF(OR(G360="Congés payés",G360="Arrêt maladie",G360="Rendez-vous médical",G360="Récupération",G360="Déplacement professionnel"),I360,IF(G360="Demi-journée de congé",I360/2,0))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IF(YEAR(DATE('Paramètres'!$B$5,1,1)+356)='Paramètres'!$B$5,DATE('Paramètres'!$B$5,1,1)+356,"")</f>
        <v>46744</v>
      </c>
      <c r="B361" s="19">
        <f>A361</f>
        <v>46744</v>
      </c>
      <c r="C361" s="20" t="str">
        <f>IF(A361="","",IF(COUNTIF('Jours fériés'!$A$5:$A$88,A361)&gt;0,"Jour férié",IF(WEEKDAY(A361,2)&gt;5,"Week-end","Jour ouvré")))</f>
        <v>Jour ouvré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IF(C361="Jour ouvré",'Paramètres'!$B$6,0)</f>
        <v>8</v>
      </c>
      <c r="J361" s="22">
        <f>H361+IF(OR(G361="Congés payés",G361="Arrêt maladie",G361="Rendez-vous médical",G361="Récupération",G361="Déplacement professionnel"),I361,IF(G361="Demi-journée de congé",I361/2,0))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IF(YEAR(DATE('Paramètres'!$B$5,1,1)+357)='Paramètres'!$B$5,DATE('Paramètres'!$B$5,1,1)+357,"")</f>
        <v>46745</v>
      </c>
      <c r="B362" s="19">
        <f>A362</f>
        <v>46745</v>
      </c>
      <c r="C362" s="20" t="str">
        <f>IF(A362="","",IF(COUNTIF('Jours fériés'!$A$5:$A$88,A362)&gt;0,"Jour férié",IF(WEEKDAY(A362,2)&gt;5,"Week-end","Jour ouvré")))</f>
        <v>Jour ouvré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IF(C362="Jour ouvré",'Paramètres'!$B$6,0)</f>
        <v>8</v>
      </c>
      <c r="J362" s="22">
        <f>H362+IF(OR(G362="Congés payés",G362="Arrêt maladie",G362="Rendez-vous médical",G362="Récupération",G362="Déplacement professionnel"),I362,IF(G362="Demi-journée de congé",I362/2,0))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IF(YEAR(DATE('Paramètres'!$B$5,1,1)+358)='Paramètres'!$B$5,DATE('Paramètres'!$B$5,1,1)+358,"")</f>
        <v>46746</v>
      </c>
      <c r="B363" s="19">
        <f>A363</f>
        <v>46746</v>
      </c>
      <c r="C363" s="20" t="str">
        <f>IF(A363="","",IF(COUNTIF('Jours fériés'!$A$5:$A$88,A363)&gt;0,"Jour férié",IF(WEEKDAY(A363,2)&gt;5,"Week-end","Jour ouvré")))</f>
        <v>Jour férié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IF(C363="Jour ouvré",'Paramètres'!$B$6,0)</f>
        <v>0</v>
      </c>
      <c r="J363" s="22">
        <f>H363+IF(OR(G363="Congés payés",G363="Arrêt maladie",G363="Rendez-vous médical",G363="Récupération",G363="Déplacement professionnel"),I363,IF(G363="Demi-journée de congé",I363/2,0))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IF(YEAR(DATE('Paramètres'!$B$5,1,1)+359)='Paramètres'!$B$5,DATE('Paramètres'!$B$5,1,1)+359,"")</f>
        <v>46747</v>
      </c>
      <c r="B364" s="19">
        <f>A364</f>
        <v>46747</v>
      </c>
      <c r="C364" s="20" t="str">
        <f>IF(A364="","",IF(COUNTIF('Jours fériés'!$A$5:$A$88,A364)&gt;0,"Jour férié",IF(WEEKDAY(A364,2)&gt;5,"Week-end","Jour ouvré")))</f>
        <v>Week-end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IF(C364="Jour ouvré",'Paramètres'!$B$6,0)</f>
        <v>0</v>
      </c>
      <c r="J364" s="22">
        <f>H364+IF(OR(G364="Congés payés",G364="Arrêt maladie",G364="Rendez-vous médical",G364="Récupération",G364="Déplacement professionnel"),I364,IF(G364="Demi-journée de congé",I364/2,0))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IF(YEAR(DATE('Paramètres'!$B$5,1,1)+360)='Paramètres'!$B$5,DATE('Paramètres'!$B$5,1,1)+360,"")</f>
        <v>46748</v>
      </c>
      <c r="B365" s="19">
        <f>A365</f>
        <v>46748</v>
      </c>
      <c r="C365" s="20" t="str">
        <f>IF(A365="","",IF(COUNTIF('Jours fériés'!$A$5:$A$88,A365)&gt;0,"Jour férié",IF(WEEKDAY(A365,2)&gt;5,"Week-end","Jour ouvré")))</f>
        <v>Jour ouvré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IF(C365="Jour ouvré",'Paramètres'!$B$6,0)</f>
        <v>8</v>
      </c>
      <c r="J365" s="22">
        <f>H365+IF(OR(G365="Congés payés",G365="Arrêt maladie",G365="Rendez-vous médical",G365="Récupération",G365="Déplacement professionnel"),I365,IF(G365="Demi-journée de congé",I365/2,0))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IF(YEAR(DATE('Paramètres'!$B$5,1,1)+361)='Paramètres'!$B$5,DATE('Paramètres'!$B$5,1,1)+361,"")</f>
        <v>46749</v>
      </c>
      <c r="B366" s="19">
        <f>A366</f>
        <v>46749</v>
      </c>
      <c r="C366" s="20" t="str">
        <f>IF(A366="","",IF(COUNTIF('Jours fériés'!$A$5:$A$88,A366)&gt;0,"Jour férié",IF(WEEKDAY(A366,2)&gt;5,"Week-end","Jour ouvré")))</f>
        <v>Jour ouvré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IF(C366="Jour ouvré",'Paramètres'!$B$6,0)</f>
        <v>8</v>
      </c>
      <c r="J366" s="22">
        <f>H366+IF(OR(G366="Congés payés",G366="Arrêt maladie",G366="Rendez-vous médical",G366="Récupération",G366="Déplacement professionnel"),I366,IF(G366="Demi-journée de congé",I366/2,0))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IF(YEAR(DATE('Paramètres'!$B$5,1,1)+362)='Paramètres'!$B$5,DATE('Paramètres'!$B$5,1,1)+362,"")</f>
        <v>46750</v>
      </c>
      <c r="B367" s="19">
        <f>A367</f>
        <v>46750</v>
      </c>
      <c r="C367" s="20" t="str">
        <f>IF(A367="","",IF(COUNTIF('Jours fériés'!$A$5:$A$88,A367)&gt;0,"Jour férié",IF(WEEKDAY(A367,2)&gt;5,"Week-end","Jour ouvré")))</f>
        <v>Jour ouvré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IF(C367="Jour ouvré",'Paramètres'!$B$6,0)</f>
        <v>8</v>
      </c>
      <c r="J367" s="22">
        <f>H367+IF(OR(G367="Congés payés",G367="Arrêt maladie",G367="Rendez-vous médical",G367="Récupération",G367="Déplacement professionnel"),I367,IF(G367="Demi-journée de congé",I367/2,0))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IF(YEAR(DATE('Paramètres'!$B$5,1,1)+363)='Paramètres'!$B$5,DATE('Paramètres'!$B$5,1,1)+363,"")</f>
        <v>46751</v>
      </c>
      <c r="B368" s="19">
        <f>A368</f>
        <v>46751</v>
      </c>
      <c r="C368" s="20" t="str">
        <f>IF(A368="","",IF(COUNTIF('Jours fériés'!$A$5:$A$88,A368)&gt;0,"Jour férié",IF(WEEKDAY(A368,2)&gt;5,"Week-end","Jour ouvré")))</f>
        <v>Jour ouvré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IF(C368="Jour ouvré",'Paramètres'!$B$6,0)</f>
        <v>8</v>
      </c>
      <c r="J368" s="22">
        <f>H368+IF(OR(G368="Congés payés",G368="Arrêt maladie",G368="Rendez-vous médical",G368="Récupération",G368="Déplacement professionnel"),I368,IF(G368="Demi-journée de congé",I368/2,0))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IF(YEAR(DATE('Paramètres'!$B$5,1,1)+364)='Paramètres'!$B$5,DATE('Paramètres'!$B$5,1,1)+364,"")</f>
        <v>46752</v>
      </c>
      <c r="B369" s="19">
        <f>A369</f>
        <v>46752</v>
      </c>
      <c r="C369" s="20" t="str">
        <f>IF(A369="","",IF(COUNTIF('Jours fériés'!$A$5:$A$88,A369)&gt;0,"Jour férié",IF(WEEKDAY(A369,2)&gt;5,"Week-end","Jour ouvré")))</f>
        <v>Jour ouvré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IF(C369="Jour ouvré",'Paramètres'!$B$6,0)</f>
        <v>8</v>
      </c>
      <c r="J369" s="22">
        <f>H369+IF(OR(G369="Congés payés",G369="Arrêt maladie",G369="Rendez-vous médical",G369="Récupération",G369="Déplacement professionnel"),I369,IF(G369="Demi-journée de congé",I369/2,0))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IF(YEAR(DATE('Paramètres'!$B$5,1,1)+365)='Paramètres'!$B$5,DATE('Paramètres'!$B$5,1,1)+365,"")</f>
        <v/>
      </c>
      <c r="B370" s="19" t="str">
        <f>A370</f>
        <v/>
      </c>
      <c r="C370" s="20" t="str">
        <f>IF(A370="","",IF(COUNTIF('Jours fériés'!$A$5:$A$88,A370)&gt;0,"Jour férié",IF(WEEKDAY(A370,2)&gt;5,"Week-end","Jour ouvré")))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IF(C370="Jour ouvré",'Paramètres'!$B$6,0)</f>
        <v>0</v>
      </c>
      <c r="J370" s="22">
        <f>H370+IF(OR(G370="Congés payés",G370="Arrêt maladie",G370="Rendez-vous médical",G370="Récupération",G370="Déplacement professionnel"),I370,IF(G370="Demi-journée de congé",I370/2,0))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$C5="Jour férié"</formula>
    </cfRule>
    <cfRule type="expression" dxfId="1" priority="2">
      <formula>$C5="Week-end"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Absence" sqref="G5:G370">
      <formula1>"Congés payés,Demi-journée de congé,Arrêt maladie,Rendez-vous médical,Récupération,Congé sans solde,Déplacement professionnel"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50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49</v>
      </c>
      <c r="B4" s="16" t="s">
        <v>51</v>
      </c>
      <c r="C4" s="16" t="s">
        <v>45</v>
      </c>
      <c r="D4" s="16" t="s">
        <v>44</v>
      </c>
      <c r="E4" s="16" t="s">
        <v>46</v>
      </c>
      <c r="F4" s="16" t="s">
        <v>47</v>
      </c>
      <c r="G4" s="16" t="s">
        <v>52</v>
      </c>
      <c r="H4" s="16" t="s">
        <v>53</v>
      </c>
    </row>
    <row r="5" spans="1:8" x14ac:dyDescent="0.25">
      <c r="A5" s="12" t="s">
        <v>54</v>
      </c>
      <c r="B5" s="24">
        <f>COUNTIFS('Feuille de temps'!$M$5:$M$370,1,'Feuille de temps'!$C$5:$C$370,"Jour ouvré")</f>
        <v>20</v>
      </c>
      <c r="C5" s="25">
        <f>SUMIFS('Feuille de temps'!$I$5:$I$370,'Feuille de temps'!$M$5:$M$370,1)</f>
        <v>160</v>
      </c>
      <c r="D5" s="26">
        <f>SUMIFS('Feuille de temps'!$H$5:$H$370,'Feuille de temps'!$M$5:$M$370,1)</f>
        <v>0</v>
      </c>
      <c r="E5" s="26">
        <f>SUMIFS('Feuille de temps'!$J$5:$J$370,'Feuille de temps'!$M$5:$M$370,1)</f>
        <v>0</v>
      </c>
      <c r="F5" s="27">
        <f>SUMIFS('Feuille de temps'!$K$5:$K$370,'Feuille de temps'!$M$5:$M$370,1)</f>
        <v>0</v>
      </c>
      <c r="G5" s="26">
        <f>COUNTIFS('Feuille de temps'!$M$5:$M$370,1,'Feuille de temps'!$G$5:$G$370,"Congés payés")+COUNTIFS('Feuille de temps'!$M$5:$M$370,1,'Feuille de temps'!$G$5:$G$370,"Demi-journée de congé")/2</f>
        <v>0</v>
      </c>
      <c r="H5" s="28">
        <f>COUNTIFS('Feuille de temps'!$M$5:$M$370,1,'Feuille de temps'!$G$5:$G$370,"Arrêt maladie")</f>
        <v>0</v>
      </c>
    </row>
    <row r="6" spans="1:8" x14ac:dyDescent="0.25">
      <c r="A6" s="12" t="s">
        <v>55</v>
      </c>
      <c r="B6" s="24">
        <f>COUNTIFS('Feuille de temps'!$M$5:$M$370,2,'Feuille de temps'!$C$5:$C$370,"Jour ouvré")</f>
        <v>20</v>
      </c>
      <c r="C6" s="25">
        <f>SUMIFS('Feuille de temps'!$I$5:$I$370,'Feuille de temps'!$M$5:$M$370,2)</f>
        <v>160</v>
      </c>
      <c r="D6" s="26">
        <f>SUMIFS('Feuille de temps'!$H$5:$H$370,'Feuille de temps'!$M$5:$M$370,2)</f>
        <v>0</v>
      </c>
      <c r="E6" s="26">
        <f>SUMIFS('Feuille de temps'!$J$5:$J$370,'Feuille de temps'!$M$5:$M$370,2)</f>
        <v>0</v>
      </c>
      <c r="F6" s="27">
        <f>SUMIFS('Feuille de temps'!$K$5:$K$370,'Feuille de temps'!$M$5:$M$370,2)</f>
        <v>0</v>
      </c>
      <c r="G6" s="26">
        <f>COUNTIFS('Feuille de temps'!$M$5:$M$370,2,'Feuille de temps'!$G$5:$G$370,"Congés payés")+COUNTIFS('Feuille de temps'!$M$5:$M$370,2,'Feuille de temps'!$G$5:$G$370,"Demi-journée de congé")/2</f>
        <v>0</v>
      </c>
      <c r="H6" s="28">
        <f>COUNTIFS('Feuille de temps'!$M$5:$M$370,2,'Feuille de temps'!$G$5:$G$370,"Arrêt maladie")</f>
        <v>0</v>
      </c>
    </row>
    <row r="7" spans="1:8" x14ac:dyDescent="0.25">
      <c r="A7" s="12" t="s">
        <v>56</v>
      </c>
      <c r="B7" s="24">
        <f>COUNTIFS('Feuille de temps'!$M$5:$M$370,3,'Feuille de temps'!$C$5:$C$370,"Jour ouvré")</f>
        <v>22</v>
      </c>
      <c r="C7" s="25">
        <f>SUMIFS('Feuille de temps'!$I$5:$I$370,'Feuille de temps'!$M$5:$M$370,3)</f>
        <v>176</v>
      </c>
      <c r="D7" s="26">
        <f>SUMIFS('Feuille de temps'!$H$5:$H$370,'Feuille de temps'!$M$5:$M$370,3)</f>
        <v>0</v>
      </c>
      <c r="E7" s="26">
        <f>SUMIFS('Feuille de temps'!$J$5:$J$370,'Feuille de temps'!$M$5:$M$370,3)</f>
        <v>0</v>
      </c>
      <c r="F7" s="27">
        <f>SUMIFS('Feuille de temps'!$K$5:$K$370,'Feuille de temps'!$M$5:$M$370,3)</f>
        <v>0</v>
      </c>
      <c r="G7" s="26">
        <f>COUNTIFS('Feuille de temps'!$M$5:$M$370,3,'Feuille de temps'!$G$5:$G$370,"Congés payés")+COUNTIFS('Feuille de temps'!$M$5:$M$370,3,'Feuille de temps'!$G$5:$G$370,"Demi-journée de congé")/2</f>
        <v>0</v>
      </c>
      <c r="H7" s="28">
        <f>COUNTIFS('Feuille de temps'!$M$5:$M$370,3,'Feuille de temps'!$G$5:$G$370,"Arrêt maladie")</f>
        <v>0</v>
      </c>
    </row>
    <row r="8" spans="1:8" x14ac:dyDescent="0.25">
      <c r="A8" s="12" t="s">
        <v>57</v>
      </c>
      <c r="B8" s="24">
        <f>COUNTIFS('Feuille de temps'!$M$5:$M$370,4,'Feuille de temps'!$C$5:$C$370,"Jour ouvré")</f>
        <v>22</v>
      </c>
      <c r="C8" s="25">
        <f>SUMIFS('Feuille de temps'!$I$5:$I$370,'Feuille de temps'!$M$5:$M$370,4)</f>
        <v>176</v>
      </c>
      <c r="D8" s="26">
        <f>SUMIFS('Feuille de temps'!$H$5:$H$370,'Feuille de temps'!$M$5:$M$370,4)</f>
        <v>0</v>
      </c>
      <c r="E8" s="26">
        <f>SUMIFS('Feuille de temps'!$J$5:$J$370,'Feuille de temps'!$M$5:$M$370,4)</f>
        <v>0</v>
      </c>
      <c r="F8" s="27">
        <f>SUMIFS('Feuille de temps'!$K$5:$K$370,'Feuille de temps'!$M$5:$M$370,4)</f>
        <v>0</v>
      </c>
      <c r="G8" s="26">
        <f>COUNTIFS('Feuille de temps'!$M$5:$M$370,4,'Feuille de temps'!$G$5:$G$370,"Congés payés")+COUNTIFS('Feuille de temps'!$M$5:$M$370,4,'Feuille de temps'!$G$5:$G$370,"Demi-journée de congé")/2</f>
        <v>0</v>
      </c>
      <c r="H8" s="28">
        <f>COUNTIFS('Feuille de temps'!$M$5:$M$370,4,'Feuille de temps'!$G$5:$G$370,"Arrêt maladie")</f>
        <v>0</v>
      </c>
    </row>
    <row r="9" spans="1:8" x14ac:dyDescent="0.25">
      <c r="A9" s="12" t="s">
        <v>58</v>
      </c>
      <c r="B9" s="24">
        <f>COUNTIFS('Feuille de temps'!$M$5:$M$370,5,'Feuille de temps'!$C$5:$C$370,"Jour ouvré")</f>
        <v>19</v>
      </c>
      <c r="C9" s="25">
        <f>SUMIFS('Feuille de temps'!$I$5:$I$370,'Feuille de temps'!$M$5:$M$370,5)</f>
        <v>152</v>
      </c>
      <c r="D9" s="26">
        <f>SUMIFS('Feuille de temps'!$H$5:$H$370,'Feuille de temps'!$M$5:$M$370,5)</f>
        <v>0</v>
      </c>
      <c r="E9" s="26">
        <f>SUMIFS('Feuille de temps'!$J$5:$J$370,'Feuille de temps'!$M$5:$M$370,5)</f>
        <v>0</v>
      </c>
      <c r="F9" s="27">
        <f>SUMIFS('Feuille de temps'!$K$5:$K$370,'Feuille de temps'!$M$5:$M$370,5)</f>
        <v>0</v>
      </c>
      <c r="G9" s="26">
        <f>COUNTIFS('Feuille de temps'!$M$5:$M$370,5,'Feuille de temps'!$G$5:$G$370,"Congés payés")+COUNTIFS('Feuille de temps'!$M$5:$M$370,5,'Feuille de temps'!$G$5:$G$370,"Demi-journée de congé")/2</f>
        <v>0</v>
      </c>
      <c r="H9" s="28">
        <f>COUNTIFS('Feuille de temps'!$M$5:$M$370,5,'Feuille de temps'!$G$5:$G$370,"Arrêt maladie")</f>
        <v>0</v>
      </c>
    </row>
    <row r="10" spans="1:8" x14ac:dyDescent="0.25">
      <c r="A10" s="12" t="s">
        <v>59</v>
      </c>
      <c r="B10" s="24">
        <f>COUNTIFS('Feuille de temps'!$M$5:$M$370,6,'Feuille de temps'!$C$5:$C$370,"Jour ouvré")</f>
        <v>22</v>
      </c>
      <c r="C10" s="25">
        <f>SUMIFS('Feuille de temps'!$I$5:$I$370,'Feuille de temps'!$M$5:$M$370,6)</f>
        <v>176</v>
      </c>
      <c r="D10" s="26">
        <f>SUMIFS('Feuille de temps'!$H$5:$H$370,'Feuille de temps'!$M$5:$M$370,6)</f>
        <v>0</v>
      </c>
      <c r="E10" s="26">
        <f>SUMIFS('Feuille de temps'!$J$5:$J$370,'Feuille de temps'!$M$5:$M$370,6)</f>
        <v>0</v>
      </c>
      <c r="F10" s="27">
        <f>SUMIFS('Feuille de temps'!$K$5:$K$370,'Feuille de temps'!$M$5:$M$370,6)</f>
        <v>0</v>
      </c>
      <c r="G10" s="26">
        <f>COUNTIFS('Feuille de temps'!$M$5:$M$370,6,'Feuille de temps'!$G$5:$G$370,"Congés payés")+COUNTIFS('Feuille de temps'!$M$5:$M$370,6,'Feuille de temps'!$G$5:$G$370,"Demi-journée de congé")/2</f>
        <v>0</v>
      </c>
      <c r="H10" s="28">
        <f>COUNTIFS('Feuille de temps'!$M$5:$M$370,6,'Feuille de temps'!$G$5:$G$370,"Arrêt maladie")</f>
        <v>0</v>
      </c>
    </row>
    <row r="11" spans="1:8" x14ac:dyDescent="0.25">
      <c r="A11" s="12" t="s">
        <v>60</v>
      </c>
      <c r="B11" s="24">
        <f>COUNTIFS('Feuille de temps'!$M$5:$M$370,7,'Feuille de temps'!$C$5:$C$370,"Jour ouvré")</f>
        <v>21</v>
      </c>
      <c r="C11" s="25">
        <f>SUMIFS('Feuille de temps'!$I$5:$I$370,'Feuille de temps'!$M$5:$M$370,7)</f>
        <v>168</v>
      </c>
      <c r="D11" s="26">
        <f>SUMIFS('Feuille de temps'!$H$5:$H$370,'Feuille de temps'!$M$5:$M$370,7)</f>
        <v>0</v>
      </c>
      <c r="E11" s="26">
        <f>SUMIFS('Feuille de temps'!$J$5:$J$370,'Feuille de temps'!$M$5:$M$370,7)</f>
        <v>0</v>
      </c>
      <c r="F11" s="27">
        <f>SUMIFS('Feuille de temps'!$K$5:$K$370,'Feuille de temps'!$M$5:$M$370,7)</f>
        <v>0</v>
      </c>
      <c r="G11" s="26">
        <f>COUNTIFS('Feuille de temps'!$M$5:$M$370,7,'Feuille de temps'!$G$5:$G$370,"Congés payés")+COUNTIFS('Feuille de temps'!$M$5:$M$370,7,'Feuille de temps'!$G$5:$G$370,"Demi-journée de congé")/2</f>
        <v>0</v>
      </c>
      <c r="H11" s="28">
        <f>COUNTIFS('Feuille de temps'!$M$5:$M$370,7,'Feuille de temps'!$G$5:$G$370,"Arrêt maladie")</f>
        <v>0</v>
      </c>
    </row>
    <row r="12" spans="1:8" x14ac:dyDescent="0.25">
      <c r="A12" s="12" t="s">
        <v>61</v>
      </c>
      <c r="B12" s="24">
        <f>COUNTIFS('Feuille de temps'!$M$5:$M$370,8,'Feuille de temps'!$C$5:$C$370,"Jour ouvré")</f>
        <v>22</v>
      </c>
      <c r="C12" s="25">
        <f>SUMIFS('Feuille de temps'!$I$5:$I$370,'Feuille de temps'!$M$5:$M$370,8)</f>
        <v>176</v>
      </c>
      <c r="D12" s="26">
        <f>SUMIFS('Feuille de temps'!$H$5:$H$370,'Feuille de temps'!$M$5:$M$370,8)</f>
        <v>0</v>
      </c>
      <c r="E12" s="26">
        <f>SUMIFS('Feuille de temps'!$J$5:$J$370,'Feuille de temps'!$M$5:$M$370,8)</f>
        <v>0</v>
      </c>
      <c r="F12" s="27">
        <f>SUMIFS('Feuille de temps'!$K$5:$K$370,'Feuille de temps'!$M$5:$M$370,8)</f>
        <v>0</v>
      </c>
      <c r="G12" s="26">
        <f>COUNTIFS('Feuille de temps'!$M$5:$M$370,8,'Feuille de temps'!$G$5:$G$370,"Congés payés")+COUNTIFS('Feuille de temps'!$M$5:$M$370,8,'Feuille de temps'!$G$5:$G$370,"Demi-journée de congé")/2</f>
        <v>0</v>
      </c>
      <c r="H12" s="28">
        <f>COUNTIFS('Feuille de temps'!$M$5:$M$370,8,'Feuille de temps'!$G$5:$G$370,"Arrêt maladie")</f>
        <v>0</v>
      </c>
    </row>
    <row r="13" spans="1:8" x14ac:dyDescent="0.25">
      <c r="A13" s="12" t="s">
        <v>62</v>
      </c>
      <c r="B13" s="24">
        <f>COUNTIFS('Feuille de temps'!$M$5:$M$370,9,'Feuille de temps'!$C$5:$C$370,"Jour ouvré")</f>
        <v>22</v>
      </c>
      <c r="C13" s="25">
        <f>SUMIFS('Feuille de temps'!$I$5:$I$370,'Feuille de temps'!$M$5:$M$370,9)</f>
        <v>176</v>
      </c>
      <c r="D13" s="26">
        <f>SUMIFS('Feuille de temps'!$H$5:$H$370,'Feuille de temps'!$M$5:$M$370,9)</f>
        <v>0</v>
      </c>
      <c r="E13" s="26">
        <f>SUMIFS('Feuille de temps'!$J$5:$J$370,'Feuille de temps'!$M$5:$M$370,9)</f>
        <v>0</v>
      </c>
      <c r="F13" s="27">
        <f>SUMIFS('Feuille de temps'!$K$5:$K$370,'Feuille de temps'!$M$5:$M$370,9)</f>
        <v>0</v>
      </c>
      <c r="G13" s="26">
        <f>COUNTIFS('Feuille de temps'!$M$5:$M$370,9,'Feuille de temps'!$G$5:$G$370,"Congés payés")+COUNTIFS('Feuille de temps'!$M$5:$M$370,9,'Feuille de temps'!$G$5:$G$370,"Demi-journée de congé")/2</f>
        <v>0</v>
      </c>
      <c r="H13" s="28">
        <f>COUNTIFS('Feuille de temps'!$M$5:$M$370,9,'Feuille de temps'!$G$5:$G$370,"Arrêt maladie")</f>
        <v>0</v>
      </c>
    </row>
    <row r="14" spans="1:8" x14ac:dyDescent="0.25">
      <c r="A14" s="12" t="s">
        <v>63</v>
      </c>
      <c r="B14" s="24">
        <f>COUNTIFS('Feuille de temps'!$M$5:$M$370,10,'Feuille de temps'!$C$5:$C$370,"Jour ouvré")</f>
        <v>21</v>
      </c>
      <c r="C14" s="25">
        <f>SUMIFS('Feuille de temps'!$I$5:$I$370,'Feuille de temps'!$M$5:$M$370,10)</f>
        <v>168</v>
      </c>
      <c r="D14" s="26">
        <f>SUMIFS('Feuille de temps'!$H$5:$H$370,'Feuille de temps'!$M$5:$M$370,10)</f>
        <v>0</v>
      </c>
      <c r="E14" s="26">
        <f>SUMIFS('Feuille de temps'!$J$5:$J$370,'Feuille de temps'!$M$5:$M$370,10)</f>
        <v>0</v>
      </c>
      <c r="F14" s="27">
        <f>SUMIFS('Feuille de temps'!$K$5:$K$370,'Feuille de temps'!$M$5:$M$370,10)</f>
        <v>0</v>
      </c>
      <c r="G14" s="26">
        <f>COUNTIFS('Feuille de temps'!$M$5:$M$370,10,'Feuille de temps'!$G$5:$G$370,"Congés payés")+COUNTIFS('Feuille de temps'!$M$5:$M$370,10,'Feuille de temps'!$G$5:$G$370,"Demi-journée de congé")/2</f>
        <v>0</v>
      </c>
      <c r="H14" s="28">
        <f>COUNTIFS('Feuille de temps'!$M$5:$M$370,10,'Feuille de temps'!$G$5:$G$370,"Arrêt maladie")</f>
        <v>0</v>
      </c>
    </row>
    <row r="15" spans="1:8" x14ac:dyDescent="0.25">
      <c r="A15" s="12" t="s">
        <v>64</v>
      </c>
      <c r="B15" s="24">
        <f>COUNTIFS('Feuille de temps'!$M$5:$M$370,11,'Feuille de temps'!$C$5:$C$370,"Jour ouvré")</f>
        <v>20</v>
      </c>
      <c r="C15" s="25">
        <f>SUMIFS('Feuille de temps'!$I$5:$I$370,'Feuille de temps'!$M$5:$M$370,11)</f>
        <v>160</v>
      </c>
      <c r="D15" s="26">
        <f>SUMIFS('Feuille de temps'!$H$5:$H$370,'Feuille de temps'!$M$5:$M$370,11)</f>
        <v>0</v>
      </c>
      <c r="E15" s="26">
        <f>SUMIFS('Feuille de temps'!$J$5:$J$370,'Feuille de temps'!$M$5:$M$370,11)</f>
        <v>0</v>
      </c>
      <c r="F15" s="27">
        <f>SUMIFS('Feuille de temps'!$K$5:$K$370,'Feuille de temps'!$M$5:$M$370,11)</f>
        <v>0</v>
      </c>
      <c r="G15" s="26">
        <f>COUNTIFS('Feuille de temps'!$M$5:$M$370,11,'Feuille de temps'!$G$5:$G$370,"Congés payés")+COUNTIFS('Feuille de temps'!$M$5:$M$370,11,'Feuille de temps'!$G$5:$G$370,"Demi-journée de congé")/2</f>
        <v>0</v>
      </c>
      <c r="H15" s="28">
        <f>COUNTIFS('Feuille de temps'!$M$5:$M$370,11,'Feuille de temps'!$G$5:$G$370,"Arrêt maladie")</f>
        <v>0</v>
      </c>
    </row>
    <row r="16" spans="1:8" x14ac:dyDescent="0.25">
      <c r="A16" s="12" t="s">
        <v>65</v>
      </c>
      <c r="B16" s="24">
        <f>COUNTIFS('Feuille de temps'!$M$5:$M$370,12,'Feuille de temps'!$C$5:$C$370,"Jour ouvré")</f>
        <v>23</v>
      </c>
      <c r="C16" s="25">
        <f>SUMIFS('Feuille de temps'!$I$5:$I$370,'Feuille de temps'!$M$5:$M$370,12)</f>
        <v>184</v>
      </c>
      <c r="D16" s="26">
        <f>SUMIFS('Feuille de temps'!$H$5:$H$370,'Feuille de temps'!$M$5:$M$370,12)</f>
        <v>0</v>
      </c>
      <c r="E16" s="26">
        <f>SUMIFS('Feuille de temps'!$J$5:$J$370,'Feuille de temps'!$M$5:$M$370,12)</f>
        <v>0</v>
      </c>
      <c r="F16" s="27">
        <f>SUMIFS('Feuille de temps'!$K$5:$K$370,'Feuille de temps'!$M$5:$M$370,12)</f>
        <v>0</v>
      </c>
      <c r="G16" s="26">
        <f>COUNTIFS('Feuille de temps'!$M$5:$M$370,12,'Feuille de temps'!$G$5:$G$370,"Congés payés")+COUNTIFS('Feuille de temps'!$M$5:$M$370,12,'Feuille de temps'!$G$5:$G$370,"Demi-journée de congé")/2</f>
        <v>0</v>
      </c>
      <c r="H16" s="28">
        <f>COUNTIFS('Feuille de temps'!$M$5:$M$370,12,'Feuille de temps'!$G$5:$G$370,"Arrêt maladie")</f>
        <v>0</v>
      </c>
    </row>
    <row r="17" spans="1:8" x14ac:dyDescent="0.25">
      <c r="A17" s="29" t="s">
        <v>66</v>
      </c>
      <c r="B17" s="30">
        <f>SUM(B5:B16)</f>
        <v>254</v>
      </c>
      <c r="C17" s="31">
        <f>SUM(C5:C16)</f>
        <v>2032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67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'Paramètres'!B7</f>
        <v>20</v>
      </c>
    </row>
    <row r="21" spans="1:4" x14ac:dyDescent="0.25">
      <c r="A21" s="37" t="s">
        <v>21</v>
      </c>
      <c r="B21" s="37"/>
      <c r="C21" s="37"/>
      <c r="D21" s="25">
        <f>'Paramètres'!B8</f>
        <v>0</v>
      </c>
    </row>
    <row r="22" spans="1:4" x14ac:dyDescent="0.25">
      <c r="A22" s="37" t="s">
        <v>68</v>
      </c>
      <c r="B22" s="37"/>
      <c r="C22" s="37"/>
      <c r="D22" s="25">
        <f>G17</f>
        <v>0</v>
      </c>
    </row>
    <row r="23" ht="26" customHeight="1" spans="1:4" x14ac:dyDescent="0.25">
      <c r="A23" s="12" t="s">
        <v>67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Guide</vt:lpstr>
      <vt:lpstr>Paramètres</vt:lpstr>
      <vt:lpstr>Jours fériés</vt:lpstr>
      <vt:lpstr>Feuille de temps</vt:lpstr>
      <vt:lpstr>Synthèse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