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ttings" state="visible" r:id="rId5"/>
    <sheet sheetId="3" name="Items" state="visible" r:id="rId6"/>
    <sheet sheetId="4" name="Quotes" state="visible" r:id="rId7"/>
    <sheet sheetId="5" name="Overview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<sst xmlns="http://schemas.openxmlformats.org/spreadsheetml/2006/main" count="131" uniqueCount="84">
  <si>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Renovation budget</t>
  </si>
  <si>
    <t>A budget for a renovation or a build: plan the costs, compare quotes and keep track of what you really spend.</t>
  </si>
  <si>
    <t>How to use it</t>
  </si>
  <si>
    <t>On the Settings sheet name the project, set the reserve in % and adjust the list of rooms (stages) and categories.</t>
  </si>
  <si>
    <t>On the Items sheet add every item: room, category, quantity, unit and unit price. The plan is calculated.</t>
  </si>
  <si>
    <t>As bills come in, write the real cost and mark whether it is paid.</t>
  </si>
  <si>
    <t>On the Quotes sheet compare up to three contractors item by item — the cheapest price is highlighted.</t>
  </si>
  <si>
    <t>The Overview sheet shows plan vs. actual by room, the reserve and what is left to pay.</t>
  </si>
  <si>
    <t>Yellow cells are for you to fill in.</t>
  </si>
  <si>
    <t>White cells calculate themselves (they are protected so you don't overwrite a formula — Review → Unprotect sheet, no password).</t>
  </si>
  <si>
    <t>Tips</t>
  </si>
  <si>
    <t>•  Delete the example rows (a bathroom) before you start.</t>
  </si>
  <si>
    <t>•  Ask for quotes with the same list of work so they can be compared.</t>
  </si>
  <si>
    <t>•  Keep the reserve aside — don't plan it for extras.</t>
  </si>
  <si>
    <t>Free template from Planmero · planmero.com/en/renovation-budget-excel/</t>
  </si>
  <si>
    <t>Project settings</t>
  </si>
  <si>
    <t>Project</t>
  </si>
  <si>
    <t>Bathroom and kitchen renovation</t>
  </si>
  <si>
    <t>Reserve (%)</t>
  </si>
  <si>
    <t>Rooms / stages</t>
  </si>
  <si>
    <t>Categories</t>
  </si>
  <si>
    <t>Bathroom</t>
  </si>
  <si>
    <t>Material</t>
  </si>
  <si>
    <t>Kitchen</t>
  </si>
  <si>
    <t>Labour</t>
  </si>
  <si>
    <t>Living room</t>
  </si>
  <si>
    <t>Transport</t>
  </si>
  <si>
    <t>Bedroom</t>
  </si>
  <si>
    <t>Waste removal</t>
  </si>
  <si>
    <t>Children's room</t>
  </si>
  <si>
    <t>Design and permits</t>
  </si>
  <si>
    <t>Hall</t>
  </si>
  <si>
    <t>Other</t>
  </si>
  <si>
    <t>Toilet</t>
  </si>
  <si>
    <t>Electrics</t>
  </si>
  <si>
    <t>Plumbing and heating</t>
  </si>
  <si>
    <t>Windows and doors</t>
  </si>
  <si>
    <t>Floors</t>
  </si>
  <si>
    <t>Facade and roof</t>
  </si>
  <si>
    <t>Items</t>
  </si>
  <si>
    <t>On the Items sheet add every item: room, category, quantity, unit and unit price. The plan is calculated. As bills come in, write the real cost and mark whether it is paid.</t>
  </si>
  <si>
    <t>Room / stage</t>
  </si>
  <si>
    <t>Category</t>
  </si>
  <si>
    <t>Item</t>
  </si>
  <si>
    <t>Quantity</t>
  </si>
  <si>
    <t>Unit</t>
  </si>
  <si>
    <t>Unit price</t>
  </si>
  <si>
    <t>Plan</t>
  </si>
  <si>
    <t>Actual</t>
  </si>
  <si>
    <t>Difference</t>
  </si>
  <si>
    <t>Paid</t>
  </si>
  <si>
    <t>Supplier</t>
  </si>
  <si>
    <t>Note</t>
  </si>
  <si>
    <t/>
  </si>
  <si>
    <t>Wall tiles</t>
  </si>
  <si>
    <t>m²</t>
  </si>
  <si>
    <t>Yes</t>
  </si>
  <si>
    <t>Tile shop</t>
  </si>
  <si>
    <t>Floor tiles</t>
  </si>
  <si>
    <t>Tile adhesive and grout</t>
  </si>
  <si>
    <t>bag</t>
  </si>
  <si>
    <t>Shower tray and screen</t>
  </si>
  <si>
    <t>pc</t>
  </si>
  <si>
    <t>Washbasin with cabinet</t>
  </si>
  <si>
    <t>Toilet (wall-hung, with frame)</t>
  </si>
  <si>
    <t>Demolition</t>
  </si>
  <si>
    <t>job</t>
  </si>
  <si>
    <t>Builder</t>
  </si>
  <si>
    <t>Tiling</t>
  </si>
  <si>
    <t>Plumbing</t>
  </si>
  <si>
    <t>Skip for rubble</t>
  </si>
  <si>
    <t>Contractor quotes</t>
  </si>
  <si>
    <t>Enter the price each company quotes for the same work. The cheapest price in each row is highlighted.</t>
  </si>
  <si>
    <t>Work</t>
  </si>
  <si>
    <t>Company A</t>
  </si>
  <si>
    <t>Company B</t>
  </si>
  <si>
    <t>Company C</t>
  </si>
  <si>
    <t>Tiling (30 m²)</t>
  </si>
  <si>
    <t>Total</t>
  </si>
  <si>
    <t>Cheapest in total</t>
  </si>
  <si>
    <t>Budget overview</t>
  </si>
  <si>
    <t>Reserve</t>
  </si>
  <si>
    <t>Plan with reserve</t>
  </si>
  <si>
    <t>Left to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</si>
</sst>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&quot;$&quot;#,##0.00;-&quot;$&quot;#,##0.00"/>
    <numFmt numFmtId="166" formatCode="+&quot;$&quot;#,##0.00;-&quot;$&quot;#,##0.00;0"/>
    <numFmt numFmtId="167" formatCode="&quot;$&quot;#,##0.00;-&quot;$&quot;#,##0.00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vs. actual by room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</c:v>
          </c:tx>
          <c:spPr>
            <a:solidFill>
              <a:srgbClr val="FFC21A"/>
            </a:solidFill>
          </c:spPr>
          <c:invertIfNegative val="0"/>
          <c:cat>
            <c:strRef>
              <c:f>'Overview'!$A$9:$A$20</c:f>
              <c:strCache>
                <c:ptCount val="12"/>
                <c:pt idx="0">
                  <c:v>Bathroom</c:v>
                </c:pt>
                <c:pt idx="1">
                  <c:v>Kitchen</c:v>
                </c:pt>
                <c:pt idx="2">
                  <c:v>Living room</c:v>
                </c:pt>
                <c:pt idx="3">
                  <c:v>Bedroom</c:v>
                </c:pt>
                <c:pt idx="4">
                  <c:v>Children's room</c:v>
                </c:pt>
                <c:pt idx="5">
                  <c:v>Hall</c:v>
                </c:pt>
                <c:pt idx="6">
                  <c:v>Toilet</c:v>
                </c:pt>
                <c:pt idx="7">
                  <c:v>Electrics</c:v>
                </c:pt>
                <c:pt idx="8">
                  <c:v>Plumbing and heating</c:v>
                </c:pt>
                <c:pt idx="9">
                  <c:v>Windows and doors</c:v>
                </c:pt>
                <c:pt idx="10">
                  <c:v>Floors</c:v>
                </c:pt>
                <c:pt idx="11">
                  <c:v>Facade and roof</c:v>
                </c:pt>
              </c:strCache>
            </c:strRef>
          </c:cat>
          <c:val>
            <c:numRef>
              <c:f>'Overview'!$B$9:$B$20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Actual</c:v>
          </c:tx>
          <c:spPr>
            <a:solidFill>
              <a:srgbClr val="17191D"/>
            </a:solidFill>
          </c:spPr>
          <c:invertIfNegative val="0"/>
          <c:cat>
            <c:strRef>
              <c:f>'Overview'!$A$9:$A$20</c:f>
              <c:strCache>
                <c:ptCount val="12"/>
                <c:pt idx="0">
                  <c:v>Bathroom</c:v>
                </c:pt>
                <c:pt idx="1">
                  <c:v>Kitchen</c:v>
                </c:pt>
                <c:pt idx="2">
                  <c:v>Living room</c:v>
                </c:pt>
                <c:pt idx="3">
                  <c:v>Bedroom</c:v>
                </c:pt>
                <c:pt idx="4">
                  <c:v>Children's room</c:v>
                </c:pt>
                <c:pt idx="5">
                  <c:v>Hall</c:v>
                </c:pt>
                <c:pt idx="6">
                  <c:v>Toilet</c:v>
                </c:pt>
                <c:pt idx="7">
                  <c:v>Electrics</c:v>
                </c:pt>
                <c:pt idx="8">
                  <c:v>Plumbing and heating</c:v>
                </c:pt>
                <c:pt idx="9">
                  <c:v>Windows and doors</c:v>
                </c:pt>
                <c:pt idx="10">
                  <c:v>Floors</c:v>
                </c:pt>
                <c:pt idx="11">
                  <c:v>Facade and roof</c:v>
                </c:pt>
              </c:strCache>
            </c:strRef>
          </c:cat>
          <c:val>
            <c:numRef>
              <c:f>'Overview'!$C$9:$C$20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by category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Plan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'Overview'!$A$32:$A$37</c:f>
              <c:strCache>
                <c:ptCount val="6"/>
                <c:pt idx="0">
                  <c:v>Material</c:v>
                </c:pt>
                <c:pt idx="1">
                  <c:v>Labour</c:v>
                </c:pt>
                <c:pt idx="2">
                  <c:v>Transport</c:v>
                </c:pt>
                <c:pt idx="3">
                  <c:v>Waste removal</c:v>
                </c:pt>
                <c:pt idx="4">
                  <c:v>Design and permits</c:v>
                </c:pt>
                <c:pt idx="5">
                  <c:v>Other</c:v>
                </c:pt>
              </c:strCache>
            </c:strRef>
          </c:cat>
          <c:val>
            <c:numRef>
              <c:f>'Overview'!$B$32:$B$37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n/renovation-budget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IF(J5="Yes",0,IF(ISNUMBER(H5),H5,N(G5)))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IF(J6="Yes",0,IF(ISNUMBER(H6),H6,N(G6)))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IF(J7="Yes",0,IF(ISNUMBER(H7),H7,N(G7)))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IF(J8="Yes",0,IF(ISNUMBER(H8),H8,N(G8)))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IF(J9="Yes",0,IF(ISNUMBER(H9),H9,N(G9)))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IF(J10="Yes",0,IF(ISNUMBER(H10),H10,N(G10)))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IF(J11="Yes",0,IF(ISNUMBER(H11),H11,N(G11)))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IF(J12="Yes",0,IF(ISNUMBER(H12),H12,N(G12)))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IF(J13="Yes",0,IF(ISNUMBER(H13),H13,N(G13)))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IF(J14="Yes",0,IF(ISNUMBER(H14),H14,N(G14)))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IF(J15="Yes",0,IF(ISNUMBER(H15),H15,N(G15)))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IF(J16="Yes",0,IF(ISNUMBER(H16),H16,N(G16)))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IF(J17="Yes",0,IF(ISNUMBER(H17),H17,N(G17)))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IF(J18="Yes",0,IF(ISNUMBER(H18),H18,N(G18)))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IF(J19="Yes",0,IF(ISNUMBER(H19),H19,N(G19)))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IF(J20="Yes",0,IF(ISNUMBER(H20),H20,N(G20)))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IF(J21="Yes",0,IF(ISNUMBER(H21),H21,N(G21)))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IF(J22="Yes",0,IF(ISNUMBER(H22),H22,N(G22)))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IF(J23="Yes",0,IF(ISNUMBER(H23),H23,N(G23)))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IF(J24="Yes",0,IF(ISNUMBER(H24),H24,N(G24)))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IF(J25="Yes",0,IF(ISNUMBER(H25),H25,N(G25)))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IF(J26="Yes",0,IF(ISNUMBER(H26),H26,N(G26)))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IF(J27="Yes",0,IF(ISNUMBER(H27),H27,N(G27)))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IF(J28="Yes",0,IF(ISNUMBER(H28),H28,N(G28)))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IF(J29="Yes",0,IF(ISNUMBER(H29),H29,N(G29)))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IF(J30="Yes",0,IF(ISNUMBER(H30),H30,N(G30)))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IF(J31="Yes",0,IF(ISNUMBER(H31),H31,N(G31)))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IF(J32="Yes",0,IF(ISNUMBER(H32),H32,N(G32)))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IF(J33="Yes",0,IF(ISNUMBER(H33),H33,N(G33)))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IF(J34="Yes",0,IF(ISNUMBER(H34),H34,N(G34)))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IF(J35="Yes",0,IF(ISNUMBER(H35),H35,N(G35)))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IF(J36="Yes",0,IF(ISNUMBER(H36),H36,N(G36)))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IF(J37="Yes",0,IF(ISNUMBER(H37),H37,N(G37)))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IF(J38="Yes",0,IF(ISNUMBER(H38),H38,N(G38)))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IF(J39="Yes",0,IF(ISNUMBER(H39),H39,N(G39)))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IF(J40="Yes",0,IF(ISNUMBER(H40),H40,N(G40)))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IF(J41="Yes",0,IF(ISNUMBER(H41),H41,N(G41)))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IF(J42="Yes",0,IF(ISNUMBER(H42),H42,N(G42)))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IF(J43="Yes",0,IF(ISNUMBER(H43),H43,N(G43)))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IF(J44="Yes",0,IF(ISNUMBER(H44),H44,N(G44)))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IF(J45="Yes",0,IF(ISNUMBER(H45),H45,N(G45)))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IF(J46="Yes",0,IF(ISNUMBER(H46),H46,N(G46)))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IF(J47="Yes",0,IF(ISNUMBER(H47),H47,N(G47)))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IF(J48="Yes",0,IF(ISNUMBER(H48),H48,N(G48)))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IF(J49="Yes",0,IF(ISNUMBER(H49),H49,N(G49)))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IF(J50="Yes",0,IF(ISNUMBER(H50),H50,N(G50)))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IF(J51="Yes",0,IF(ISNUMBER(H51),H51,N(G51)))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IF(J52="Yes",0,IF(ISNUMBER(H52),H52,N(G52)))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IF(J53="Yes",0,IF(ISNUMBER(H53),H53,N(G53)))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IF(J54="Yes",0,IF(ISNUMBER(H54),H54,N(G54)))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IF(J55="Yes",0,IF(ISNUMBER(H55),H55,N(G55)))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IF(J56="Yes",0,IF(ISNUMBER(H56),H56,N(G56)))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IF(J57="Yes",0,IF(ISNUMBER(H57),H57,N(G57)))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IF(J58="Yes",0,IF(ISNUMBER(H58),H58,N(G58)))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IF(J59="Yes",0,IF(ISNUMBER(H59),H59,N(G59)))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IF(J60="Yes",0,IF(ISNUMBER(H60),H60,N(G60)))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IF(J61="Yes",0,IF(ISNUMBER(H61),H61,N(G61)))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IF(J62="Yes",0,IF(ISNUMBER(H62),H62,N(G62)))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IF(J63="Yes",0,IF(ISNUMBER(H63),H63,N(G63)))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IF(J64="Yes",0,IF(ISNUMBER(H64),H64,N(G64)))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IF(J65="Yes",0,IF(ISNUMBER(H65),H65,N(G65)))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IF(J66="Yes",0,IF(ISNUMBER(H66),H66,N(G66)))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IF(J67="Yes",0,IF(ISNUMBER(H67),H67,N(G67)))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IF(J68="Yes",0,IF(ISNUMBER(H68),H68,N(G68)))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IF(J69="Yes",0,IF(ISNUMBER(H69),H69,N(G69)))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IF(J70="Yes",0,IF(ISNUMBER(H70),H70,N(G70)))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IF(J71="Yes",0,IF(ISNUMBER(H71),H71,N(G71)))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IF(J72="Yes",0,IF(ISNUMBER(H72),H72,N(G72)))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IF(J73="Yes",0,IF(ISNUMBER(H73),H73,N(G73)))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IF(J74="Yes",0,IF(ISNUMBER(H74),H74,N(G74)))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IF(J75="Yes",0,IF(ISNUMBER(H75),H75,N(G75)))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IF(J76="Yes",0,IF(ISNUMBER(H76),H76,N(G76)))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IF(J77="Yes",0,IF(ISNUMBER(H77),H77,N(G77)))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IF(J78="Yes",0,IF(ISNUMBER(H78),H78,N(G78)))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IF(J79="Yes",0,IF(ISNUMBER(H79),H79,N(G79)))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IF(J80="Yes",0,IF(ISNUMBER(H80),H80,N(G80)))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IF(J81="Yes",0,IF(ISNUMBER(H81),H81,N(G81)))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IF(J82="Yes",0,IF(ISNUMBER(H82),H82,N(G82)))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IF(J83="Yes",0,IF(ISNUMBER(H83),H83,N(G83)))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IF(J84="Yes",0,IF(ISNUMBER(H84),H84,N(G84)))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IF(J85="Yes",0,IF(ISNUMBER(H85),H85,N(G85)))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IF(J86="Yes",0,IF(ISNUMBER(H86),H86,N(G86)))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IF(J87="Yes",0,IF(ISNUMBER(H87),H87,N(G87)))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IF(J88="Yes",0,IF(ISNUMBER(H88),H88,N(G88)))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IF(J89="Yes",0,IF(ISNUMBER(H89),H89,N(G89)))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IF(J90="Yes",0,IF(ISNUMBER(H90),H90,N(G90)))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IF(J91="Yes",0,IF(ISNUMBER(H91),H91,N(G91)))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IF(J92="Yes",0,IF(ISNUMBER(H92),H92,N(G92)))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IF(J93="Yes",0,IF(ISNUMBER(H93),H93,N(G93)))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IF(J94="Yes",0,IF(ISNUMBER(H94),H94,N(G94)))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IF(J95="Yes",0,IF(ISNUMBER(H95),H95,N(G95)))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IF(J96="Yes",0,IF(ISNUMBER(H96),H96,N(G96)))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IF(J97="Yes",0,IF(ISNUMBER(H97),H97,N(G97)))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IF(J98="Yes",0,IF(ISNUMBER(H98),H98,N(G98)))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IF(J99="Yes",0,IF(ISNUMBER(H99),H99,N(G99)))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IF(J100="Yes",0,IF(ISNUMBER(H100),H100,N(G100)))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IF(J101="Yes",0,IF(ISNUMBER(H101),H101,N(G101)))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IF(J102="Yes",0,IF(ISNUMBER(H102),H102,N(G102)))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IF(J103="Yes",0,IF(ISNUMBER(H103),H103,N(G103)))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IF(J104="Yes",0,IF(ISNUMBER(H104),H104,N(G104)))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IF(J105="Yes",0,IF(ISNUMBER(H105),H105,N(G105)))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IF(J106="Yes",0,IF(ISNUMBER(H106),H106,N(G106)))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IF(J107="Yes",0,IF(ISNUMBER(H107),H107,N(G107)))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IF(J108="Yes",0,IF(ISNUMBER(H108),H108,N(G108)))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IF(J109="Yes",0,IF(ISNUMBER(H109),H109,N(G109)))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IF(J110="Yes",0,IF(ISNUMBER(H110),H110,N(G110)))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IF(J111="Yes",0,IF(ISNUMBER(H111),H111,N(G111)))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IF(J112="Yes",0,IF(ISNUMBER(H112),H112,N(G112)))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IF(J113="Yes",0,IF(ISNUMBER(H113),H113,N(G113)))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IF(J114="Yes",0,IF(ISNUMBER(H114),H114,N(G114)))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IF(J115="Yes",0,IF(ISNUMBER(H115),H115,N(G115)))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IF(J116="Yes",0,IF(ISNUMBER(H116),H116,N(G116)))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IF(J117="Yes",0,IF(ISNUMBER(H117),H117,N(G117)))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IF(J118="Yes",0,IF(ISNUMBER(H118),H118,N(G118)))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IF(J119="Yes",0,IF(ISNUMBER(H119),H119,N(G119)))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IF(J120="Yes",0,IF(ISNUMBER(H120),H120,N(G120)))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IF(J121="Yes",0,IF(ISNUMBER(H121),H121,N(G121)))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IF(J122="Yes",0,IF(ISNUMBER(H122),H122,N(G122)))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IF(J123="Yes",0,IF(ISNUMBER(H123),H123,N(G123)))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IF(J124="Yes",0,IF(ISNUMBER(H124),H124,N(G124)))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IF(J125="Yes",0,IF(ISNUMBER(H125),H125,N(G125)))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IF(J126="Yes",0,IF(ISNUMBER(H126),H126,N(G126)))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IF(J127="Yes",0,IF(ISNUMBER(H127),H127,N(G127)))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IF(J128="Yes",0,IF(ISNUMBER(H128),H128,N(G128)))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IF(J129="Yes",0,IF(ISNUMBER(H129),H129,N(G129)))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IF(J130="Yes",0,IF(ISNUMBER(H130),H130,N(G130)))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IF(J131="Yes",0,IF(ISNUMBER(H131),H131,N(G131)))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IF(J132="Yes",0,IF(ISNUMBER(H132),H132,N(G132)))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IF(J133="Yes",0,IF(ISNUMBER(H133),H133,N(G133)))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IF(J134="Yes",0,IF(ISNUMBER(H134),H134,N(G134)))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IF(J135="Yes",0,IF(ISNUMBER(H135),H135,N(G135)))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IF(J136="Yes",0,IF(ISNUMBER(H136),H136,N(G136)))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IF(J137="Yes",0,IF(ISNUMBER(H137),H137,N(G137)))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IF(J138="Yes",0,IF(ISNUMBER(H138),H138,N(G138)))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IF(J139="Yes",0,IF(ISNUMBER(H139),H139,N(G139)))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IF(J140="Yes",0,IF(ISNUMBER(H140),H140,N(G140)))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IF(J141="Yes",0,IF(ISNUMBER(H141),H141,N(G141)))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IF(J142="Yes",0,IF(ISNUMBER(H142),H142,N(G142)))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IF(J143="Yes",0,IF(ISNUMBER(H143),H143,N(G143)))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IF(J144="Yes",0,IF(ISNUMBER(H144),H144,N(G144)))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IF(J145="Yes",0,IF(ISNUMBER(H145),H145,N(G145)))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IF(J146="Yes",0,IF(ISNUMBER(H146),H146,N(G146)))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IF(J147="Yes",0,IF(ISNUMBER(H147),H147,N(G147)))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IF(J148="Yes",0,IF(ISNUMBER(H148),H148,N(G148)))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IF(J149="Yes",0,IF(ISNUMBER(H149),H149,N(G149)))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IF(J150="Yes",0,IF(ISNUMBER(H150),H150,N(G150)))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IF(J151="Yes",0,IF(ISNUMBER(H151),H151,N(G151)))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IF(J152="Yes",0,IF(ISNUMBER(H152),H152,N(G152)))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IF(J153="Yes",0,IF(ISNUMBER(H153),H153,N(G153)))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IF(J154="Yes",0,IF(ISNUMBER(H154),H154,N(G154)))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IF(J155="Yes",0,IF(ISNUMBER(H155),H155,N(G155)))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IF(J156="Yes",0,IF(ISNUMBER(H156),H156,N(G156)))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IF(J157="Yes",0,IF(ISNUMBER(H157),H157,N(G157)))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IF(J158="Yes",0,IF(ISNUMBER(H158),H158,N(G158)))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IF(J159="Yes",0,IF(ISNUMBER(H159),H159,N(G159)))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IF(J160="Yes",0,IF(ISNUMBER(H160),H160,N(G160)))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IF(J161="Yes",0,IF(ISNUMBER(H161),H161,N(G161)))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IF(J162="Yes",0,IF(ISNUMBER(H162),H162,N(G162)))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IF(J163="Yes",0,IF(ISNUMBER(H163),H163,N(G163)))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IF(J164="Yes",0,IF(ISNUMBER(H164),H164,N(G164)))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IF(J165="Yes",0,IF(ISNUMBER(H165),H165,N(G165)))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IF(J166="Yes",0,IF(ISNUMBER(H166),H166,N(G166)))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IF(J167="Yes",0,IF(ISNUMBER(H167),H167,N(G167)))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IF(J168="Yes",0,IF(ISNUMBER(H168),H168,N(G168)))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IF(J169="Yes",0,IF(ISNUMBER(H169),H169,N(G169)))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IF(J170="Yes",0,IF(ISNUMBER(H170),H170,N(G170)))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IF(J171="Yes",0,IF(ISNUMBER(H171),H171,N(G171)))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IF(J172="Yes",0,IF(ISNUMBER(H172),H172,N(G172)))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IF(J173="Yes",0,IF(ISNUMBER(H173),H173,N(G173)))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IF(J174="Yes",0,IF(ISNUMBER(H174),H174,N(G174)))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IF(J175="Yes",0,IF(ISNUMBER(H175),H175,N(G175)))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IF(J176="Yes",0,IF(ISNUMBER(H176),H176,N(G176)))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IF(J177="Yes",0,IF(ISNUMBER(H177),H177,N(G177)))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IF(J178="Yes",0,IF(ISNUMBER(H178),H178,N(G178)))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IF(J179="Yes",0,IF(ISNUMBER(H179),H179,N(G179)))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IF(J180="Yes",0,IF(ISNUMBER(H180),H180,N(G180)))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IF(J181="Yes",0,IF(ISNUMBER(H181),H181,N(G181)))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IF(J182="Yes",0,IF(ISNUMBER(H182),H182,N(G182)))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IF(J183="Yes",0,IF(ISNUMBER(H183),H183,N(G183)))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IF(J184="Yes",0,IF(ISNUMBER(H184),H184,N(G184)))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IF(J185="Yes",0,IF(ISNUMBER(H185),H185,N(G185)))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IF(J186="Yes",0,IF(ISNUMBER(H186),H186,N(G186)))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IF(J187="Yes",0,IF(ISNUMBER(H187),H187,N(G187)))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IF(J188="Yes",0,IF(ISNUMBER(H188),H188,N(G188)))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IF(J189="Yes",0,IF(ISNUMBER(H189),H189,N(G189)))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IF(J190="Yes",0,IF(ISNUMBER(H190),H190,N(G190)))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IF(J191="Yes",0,IF(ISNUMBER(H191),H191,N(G191)))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IF(J192="Yes",0,IF(ISNUMBER(H192),H192,N(G192)))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IF(J193="Yes",0,IF(ISNUMBER(H193),H193,N(G193)))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IF(J194="Yes",0,IF(ISNUMBER(H194),H194,N(G194)))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IF(J195="Yes",0,IF(ISNUMBER(H195),H195,N(G195)))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IF(J196="Yes",0,IF(ISNUMBER(H196),H196,N(G196)))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IF(J197="Yes",0,IF(ISNUMBER(H197),H197,N(G197)))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IF(J198="Yes",0,IF(ISNUMBER(H198),H198,N(G198)))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IF(J199="Yes",0,IF(ISNUMBER(H199),H199,N(G199)))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IF(J200="Yes",0,IF(ISNUMBER(H200),H200,N(G200)))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IF(J201="Yes",0,IF(ISNUMBER(H201),H201,N(G201)))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IF(J202="Yes",0,IF(ISNUMBER(H202),H202,N(G202)))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IF(J203="Yes",0,IF(ISNUMBER(H203),H203,N(G203)))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IF(J204="Yes",0,IF(ISNUMBER(H204),H204,N(G204)))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IF(J205="Yes",0,IF(ISNUMBER(H205),H205,N(G205)))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IF(J206="Yes",0,IF(ISNUMBER(H206),H206,N(G206)))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IF(J207="Yes",0,IF(ISNUMBER(H207),H207,N(G207)))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IF(J208="Yes",0,IF(ISNUMBER(H208),H208,N(G208)))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IF(J209="Yes",0,IF(ISNUMBER(H209),H209,N(G209)))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IF(J210="Yes",0,IF(ISNUMBER(H210),H210,N(G210)))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IF(J211="Yes",0,IF(ISNUMBER(H211),H211,N(G211)))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IF(J212="Yes",0,IF(ISNUMBER(H212),H212,N(G212)))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IF(J213="Yes",0,IF(ISNUMBER(H213),H213,N(G213)))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IF(J214="Yes",0,IF(ISNUMBER(H214),H214,N(G214)))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IF(J215="Yes",0,IF(ISNUMBER(H215),H215,N(G215)))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IF(J216="Yes",0,IF(ISNUMBER(H216),H216,N(G216)))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IF(J217="Yes",0,IF(ISNUMBER(H217),H217,N(G217)))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IF(J218="Yes",0,IF(ISNUMBER(H218),H218,N(G218)))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IF(J219="Yes",0,IF(ISNUMBER(H219),H219,N(G219)))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IF(J220="Yes",0,IF(ISNUMBER(H220),H220,N(G220)))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IF(J221="Yes",0,IF(ISNUMBER(H221),H221,N(G221)))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IF(J222="Yes",0,IF(ISNUMBER(H222),H222,N(G222)))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IF(J223="Yes",0,IF(ISNUMBER(H223),H223,N(G223)))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IF(J224="Yes",0,IF(ISNUMBER(H224),H224,N(G224)))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IF(J225="Yes",0,IF(ISNUMBER(H225),H225,N(G225)))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IF(J226="Yes",0,IF(ISNUMBER(H226),H226,N(G226)))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IF(J227="Yes",0,IF(ISNUMBER(H227),H227,N(G227)))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IF(J228="Yes",0,IF(ISNUMBER(H228),H228,N(G228)))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IF(J229="Yes",0,IF(ISNUMBER(H229),H229,N(G229)))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IF(J230="Yes",0,IF(ISNUMBER(H230),H230,N(G230)))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IF(J231="Yes",0,IF(ISNUMBER(H231),H231,N(G231)))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IF(J232="Yes",0,IF(ISNUMBER(H232),H232,N(G232)))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IF(J233="Yes",0,IF(ISNUMBER(H233),H233,N(G233)))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IF(J234="Yes",0,IF(ISNUMBER(H234),H234,N(G234)))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IF(J235="Yes",0,IF(ISNUMBER(H235),H235,N(G235)))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IF(J236="Yes",0,IF(ISNUMBER(H236),H236,N(G236)))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IF(J237="Yes",0,IF(ISNUMBER(H237),H237,N(G237)))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IF(J238="Yes",0,IF(ISNUMBER(H238),H238,N(G238)))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IF(J239="Yes",0,IF(ISNUMBER(H239),H239,N(G239)))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IF(J240="Yes",0,IF(ISNUMBER(H240),H240,N(G240)))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IF(J241="Yes",0,IF(ISNUMBER(H241),H241,N(G241)))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IF(J242="Yes",0,IF(ISNUMBER(H242),H242,N(G242)))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IF(J243="Yes",0,IF(ISNUMBER(H243),H243,N(G243)))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IF(J244="Yes",0,IF(ISNUMBER(H244),H244,N(G244)))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IF(J245="Yes",0,IF(ISNUMBER(H245),H245,N(G245)))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IF(J246="Yes",0,IF(ISNUMBER(H246),H246,N(G246)))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IF(J247="Yes",0,IF(ISNUMBER(H247),H247,N(G247)))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IF(J248="Yes",0,IF(ISNUMBER(H248),H248,N(G248)))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IF(J249="Yes",0,IF(ISNUMBER(H249),H249,N(G249)))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IF(J250="Yes",0,IF(ISNUMBER(H250),H250,N(G250)))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IF(J251="Yes",0,IF(ISNUMBER(H251),H251,N(G251)))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IF(J252="Yes",0,IF(ISNUMBER(H252),H252,N(G252)))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IF(J253="Yes",0,IF(ISNUMBER(H253),H253,N(G253)))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IF(J254="Yes",0,IF(ISNUMBER(H254),H254,N(G254)))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IF(J255="Yes",0,IF(ISNUMBER(H255),H255,N(G255)))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IF(J256="Yes",0,IF(ISNUMBER(H256),H256,N(G256)))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IF(J257="Yes",0,IF(ISNUMBER(H257),H257,N(G257)))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IF(J258="Yes",0,IF(ISNUMBER(H258),H258,N(G258)))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IF(J259="Yes",0,IF(ISNUMBER(H259),H259,N(G259)))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IF(J260="Yes",0,IF(ISNUMBER(H260),H260,N(G260)))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IF(J261="Yes",0,IF(ISNUMBER(H261),H261,N(G261)))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IF(J262="Yes",0,IF(ISNUMBER(H262),H262,N(G262)))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IF(J263="Yes",0,IF(ISNUMBER(H263),H263,N(G263)))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IF(J264="Yes",0,IF(ISNUMBER(H264),H264,N(G264)))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IF(J265="Yes",0,IF(ISNUMBER(H265),H265,N(G265)))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IF(J266="Yes",0,IF(ISNUMBER(H266),H266,N(G266)))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IF(J267="Yes",0,IF(ISNUMBER(H267),H267,N(G267)))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IF(J268="Yes",0,IF(ISNUMBER(H268),H268,N(G268)))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IF(J269="Yes",0,IF(ISNUMBER(H269),H269,N(G269)))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IF(J270="Yes",0,IF(ISNUMBER(H270),H270,N(G270)))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IF(J271="Yes",0,IF(ISNUMBER(H271),H271,N(G271)))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IF(J272="Yes",0,IF(ISNUMBER(H272),H272,N(G272)))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IF(J273="Yes",0,IF(ISNUMBER(H273),H273,N(G273)))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IF(J274="Yes",0,IF(ISNUMBER(H274),H274,N(G274)))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IF(J275="Yes",0,IF(ISNUMBER(H275),H275,N(G275)))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IF(J276="Yes",0,IF(ISNUMBER(H276),H276,N(G276)))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IF(J277="Yes",0,IF(ISNUMBER(H277),H277,N(G277)))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IF(J278="Yes",0,IF(ISNUMBER(H278),H278,N(G278)))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IF(J279="Yes",0,IF(ISNUMBER(H279),H279,N(G279)))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IF(J280="Yes",0,IF(ISNUMBER(H280),H280,N(G280)))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IF(J281="Yes",0,IF(ISNUMBER(H281),H281,N(G281)))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IF(J282="Yes",0,IF(ISNUMBER(H282),H282,N(G282)))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IF(J283="Yes",0,IF(ISNUMBER(H283),H283,N(G283)))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IF(J284="Yes",0,IF(ISNUMBER(H284),H284,N(G284)))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IF(J285="Yes",0,IF(ISNUMBER(H285),H285,N(G285)))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IF(J286="Yes",0,IF(ISNUMBER(H286),H286,N(G286)))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IF(J287="Yes",0,IF(ISNUMBER(H287),H287,N(G287)))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IF(J288="Yes",0,IF(ISNUMBER(H288),H288,N(G288)))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IF(J289="Yes",0,IF(ISNUMBER(H289),H289,N(G289)))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IF(J290="Yes",0,IF(ISNUMBER(H290),H290,N(G290)))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IF(J291="Yes",0,IF(ISNUMBER(H291),H291,N(G291)))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IF(J292="Yes",0,IF(ISNUMBER(H292),H292,N(G292)))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IF(J293="Yes",0,IF(ISNUMBER(H293),H293,N(G293)))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IF(J294="Yes",0,IF(ISNUMBER(H294),H294,N(G294)))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IF(J295="Yes",0,IF(ISNUMBER(H295),H295,N(G295)))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IF(J296="Yes",0,IF(ISNUMBER(H296),H296,N(G296)))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IF(J297="Yes",0,IF(ISNUMBER(H297),H297,N(G297)))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IF(J298="Yes",0,IF(ISNUMBER(H298),H298,N(G298)))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IF(J299="Yes",0,IF(ISNUMBER(H299),H299,N(G299)))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IF(J300="Yes",0,IF(ISNUMBER(H300),H300,N(G300)))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IF(J301="Yes",0,IF(ISNUMBER(H301),H301,N(G301)))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IF(J302="Yes",0,IF(ISNUMBER(H302),H302,N(G302)))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IF(J303="Yes",0,IF(ISNUMBER(H303),H303,N(G303)))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IF(J304="Yes",0,IF(ISNUMBER(H304),H304,N(G304)))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IF(J305="Yes",0,IF(ISNUMBER(H305),H305,N(G305)))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IF(J306="Yes",0,IF(ISNUMBER(H306),H306,N(G306)))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IF(J307="Yes",0,IF(ISNUMBER(H307),H307,N(G307)))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IF(J308="Yes",0,IF(ISNUMBER(H308),H308,N(G308)))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IF(J309="Yes",0,IF(ISNUMBER(H309),H309,N(G309)))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IF(J310="Yes",0,IF(ISNUMBER(H310),H310,N(G310)))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IF(J311="Yes",0,IF(ISNUMBER(H311),H311,N(G311)))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IF(J312="Yes",0,IF(ISNUMBER(H312),H312,N(G312)))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IF(J313="Yes",0,IF(ISNUMBER(H313),H313,N(G313)))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IF(J314="Yes",0,IF(ISNUMBER(H314),H314,N(G314)))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IF(J315="Yes",0,IF(ISNUMBER(H315),H315,N(G315)))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IF(J316="Yes",0,IF(ISNUMBER(H316),H316,N(G316)))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IF(J317="Yes",0,IF(ISNUMBER(H317),H317,N(G317)))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IF(J318="Yes",0,IF(ISNUMBER(H318),H318,N(G318)))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IF(J319="Yes",0,IF(ISNUMBER(H319),H319,N(G319)))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IF(J320="Yes",0,IF(ISNUMBER(H320),H320,N(G320)))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IF(J321="Yes",0,IF(ISNUMBER(H321),H321,N(G321)))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IF(J322="Yes",0,IF(ISNUMBER(H322),H322,N(G322)))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IF(J323="Yes",0,IF(ISNUMBER(H323),H323,N(G323)))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IF(J324="Yes",0,IF(ISNUMBER(H324),H324,N(G324)))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IF(J325="Yes",0,IF(ISNUMBER(H325),H325,N(G325)))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IF(J326="Yes",0,IF(ISNUMBER(H326),H326,N(G326)))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IF(J327="Yes",0,IF(ISNUMBER(H327),H327,N(G327)))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IF(J328="Yes",0,IF(ISNUMBER(H328),H328,N(G328)))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IF(J329="Yes",0,IF(ISNUMBER(H329),H329,N(G329)))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IF(J330="Yes",0,IF(ISNUMBER(H330),H330,N(G330)))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IF(J331="Yes",0,IF(ISNUMBER(H331),H331,N(G331)))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IF(J332="Yes",0,IF(ISNUMBER(H332),H332,N(G332)))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IF(J333="Yes",0,IF(ISNUMBER(H333),H333,N(G333)))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IF(J334="Yes",0,IF(ISNUMBER(H334),H334,N(G334)))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IF(J335="Yes",0,IF(ISNUMBER(H335),H335,N(G335)))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IF(J336="Yes",0,IF(ISNUMBER(H336),H336,N(G336)))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IF(J337="Yes",0,IF(ISNUMBER(H337),H337,N(G337)))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IF(J338="Yes",0,IF(ISNUMBER(H338),H338,N(G338)))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IF(J339="Yes",0,IF(ISNUMBER(H339),H339,N(G339)))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IF(J340="Yes",0,IF(ISNUMBER(H340),H340,N(G340)))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IF(J341="Yes",0,IF(ISNUMBER(H341),H341,N(G341)))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IF(J342="Yes",0,IF(ISNUMBER(H342),H342,N(G342)))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IF(J343="Yes",0,IF(ISNUMBER(H343),H343,N(G343)))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IF(J344="Yes",0,IF(ISNUMBER(H344),H344,N(G344)))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IF(J345="Yes",0,IF(ISNUMBER(H345),H345,N(G345)))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IF(J346="Yes",0,IF(ISNUMBER(H346),H346,N(G346)))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IF(J347="Yes",0,IF(ISNUMBER(H347),H347,N(G347)))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IF(J348="Yes",0,IF(ISNUMBER(H348),H348,N(G348)))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IF(J349="Yes",0,IF(ISNUMBER(H349),H349,N(G349)))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IF(J350="Yes",0,IF(ISNUMBER(H350),H350,N(G350)))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IF(J351="Yes",0,IF(ISNUMBER(H351),H351,N(G351)))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IF(J352="Yes",0,IF(ISNUMBER(H352),H352,N(G352)))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IF(J353="Yes",0,IF(ISNUMBER(H353),H353,N(G353)))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IF(J354="Yes",0,IF(ISNUMBER(H354),H354,N(G354)))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IF(J355="Yes",0,IF(ISNUMBER(H355),H355,N(G355)))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IF(J356="Yes",0,IF(ISNUMBER(H356),H356,N(G356)))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IF(J357="Yes",0,IF(ISNUMBER(H357),H357,N(G357)))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IF(J358="Yes",0,IF(ISNUMBER(H358),H358,N(G358)))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IF(J359="Yes",0,IF(ISNUMBER(H359),H359,N(G359)))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IF(J360="Yes",0,IF(ISNUMBER(H360),H360,N(G360)))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IF(J361="Yes",0,IF(ISNUMBER(H361),H361,N(G361)))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IF(J362="Yes",0,IF(ISNUMBER(H362),H362,N(G362)))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IF(J363="Yes",0,IF(ISNUMBER(H363),H363,N(G363)))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IF(J364="Yes",0,IF(ISNUMBER(H364),H364,N(G364)))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IF(J365="Yes",0,IF(ISNUMBER(H365),H365,N(G365)))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IF(J366="Yes",0,IF(ISNUMBER(H366),H366,N(G366)))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IF(J367="Yes",0,IF(ISNUMBER(H367),H367,N(G367)))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IF(J368="Yes",0,IF(ISNUMBER(H368),H368,N(G368)))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IF(J369="Yes",0,IF(ISNUMBER(H369),H369,N(G369)))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IF(J370="Yes",0,IF(ISNUMBER(H370),H370,N(G370)))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IF(J371="Yes",0,IF(ISNUMBER(H371),H371,N(G371)))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IF(J372="Yes",0,IF(ISNUMBER(H372),H372,N(G372)))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IF(J373="Yes",0,IF(ISNUMBER(H373),H373,N(G373)))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IF(J374="Yes",0,IF(ISNUMBER(H374),H374,N(G374)))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IF(J375="Yes",0,IF(ISNUMBER(H375),H375,N(G375)))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IF(J376="Yes",0,IF(ISNUMBER(H376),H376,N(G376)))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IF(J377="Yes",0,IF(ISNUMBER(H377),H377,N(G377)))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IF(J378="Yes",0,IF(ISNUMBER(H378),H378,N(G378)))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IF(J379="Yes",0,IF(ISNUMBER(H379),H379,N(G379)))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IF(J380="Yes",0,IF(ISNUMBER(H380),H380,N(G380)))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IF(J381="Yes",0,IF(ISNUMBER(H381),H381,N(G381)))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IF(J382="Yes",0,IF(ISNUMBER(H382),H382,N(G382)))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IF(J383="Yes",0,IF(ISNUMBER(H383),H383,N(G383)))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IF(J384="Yes",0,IF(ISNUMBER(H384),H384,N(G384)))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IF(J385="Yes",0,IF(ISNUMBER(H385),H385,N(G385)))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IF(J386="Yes",0,IF(ISNUMBER(H386),H386,N(G386)))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IF(J387="Yes",0,IF(ISNUMBER(H387),H387,N(G387)))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IF(J388="Yes",0,IF(ISNUMBER(H388),H388,N(G388)))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IF(J389="Yes",0,IF(ISNUMBER(H389),H389,N(G389)))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IF(J390="Yes",0,IF(ISNUMBER(H390),H390,N(G390)))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IF(J391="Yes",0,IF(ISNUMBER(H391),H391,N(G391)))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IF(J392="Yes",0,IF(ISNUMBER(H392),H392,N(G392)))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IF(J393="Yes",0,IF(ISNUMBER(H393),H393,N(G393)))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IF(J394="Yes",0,IF(ISNUMBER(H394),H394,N(G394)))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IF(J395="Yes",0,IF(ISNUMBER(H395),H395,N(G395)))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IF(J396="Yes",0,IF(ISNUMBER(H396),H396,N(G396)))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IF(J397="Yes",0,IF(ISNUMBER(H397),H397,N(G397)))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IF(J398="Yes",0,IF(ISNUMBER(H398),H398,N(G398)))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IF(J399="Yes",0,IF(ISNUMBER(H399),H399,N(G399)))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IF(J400="Yes",0,IF(ISNUMBER(H400),H400,N(G400)))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IF(J401="Yes",0,IF(ISNUMBER(H401),H401,N(G401)))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IF(J402="Yes",0,IF(ISNUMBER(H402),H402,N(G402)))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IF(J403="Yes",0,IF(ISNUMBER(H403),H403,N(G403)))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IF(J404="Yes",0,IF(ISNUMBER(H404),H404,N(G404)))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"Yes"</formula>
    </cfRule>
  </conditionalFormatting>
  <dataValidations count="3">
    <dataValidation type="list" allowBlank="1" sqref="A5:A404">
      <formula1>'Settings'!$A$8:$A$27</formula1>
    </dataValidation>
    <dataValidation type="list" allowBlank="1" sqref="B5:B404">
      <formula1>'Settings'!$D$8:$D$17</formula1>
    </dataValidation>
    <dataValidation type="list" allowBlank="1" sqref="J5:J404">
      <formula1>"Yes,No"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Company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SUM('Items'!$G$5:$G$404)</f>
        <v>4630</v>
      </c>
      <c r="B5" s="23">
        <f>A5*'Settings'!$B$5</f>
        <v>694.5</v>
      </c>
      <c r="C5" s="23">
        <f>A5+B5</f>
        <v>5324.5</v>
      </c>
      <c r="D5" s="23">
        <f>SUM('Items'!$H$5:$H$404)</f>
        <v>1312</v>
      </c>
      <c r="E5" s="23">
        <f>SUMIFS('Items'!$H$5:$H$404,'Items'!$J$5:$J$404,"Yes")</f>
        <v>1312</v>
      </c>
      <c r="F5" s="23">
        <f>SUM('Items'!$M$5:$M$404)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IF('Settings'!A8="","",'Settings'!A8)</f>
        <v>Bathroom</v>
      </c>
      <c r="B9" s="25">
        <f>IF(A9="","",SUMIFS('Items'!$G$5:$G$404,'Items'!$A$5:$A$404,A9))</f>
        <v>4630</v>
      </c>
      <c r="C9" s="25">
        <f>IF(A9="","",SUMIFS('Items'!$H$5:$H$404,'Items'!$A$5:$A$404,A9))</f>
        <v>1312</v>
      </c>
      <c r="D9" s="25">
        <f>IF(A9="","",C9-SUMIFS('Items'!$G$5:$G$404,'Items'!$A$5:$A$404,A9,'Items'!$H$5:$H$404,"&lt;&gt;"))</f>
        <v>-20</v>
      </c>
      <c r="E9" s="25">
        <f>IF(A9="","",SUMIFS('Items'!$H$5:$H$404,'Items'!$A$5:$A$404,A9,'Items'!$J$5:$J$404,"Yes"))</f>
        <v>1312</v>
      </c>
      <c r="F9" s="25">
        <f>IF(A9="","",SUMIFS('Items'!$M$5:$M$404,'Items'!$A$5:$A$404,A9))</f>
        <v>3298</v>
      </c>
    </row>
    <row r="10" spans="1:6" x14ac:dyDescent="0.25">
      <c r="A10" s="24" t="str">
        <f>IF('Settings'!A9="","",'Settings'!A9)</f>
        <v>Kitchen</v>
      </c>
      <c r="B10" s="25">
        <f>IF(A10="","",SUMIFS('Items'!$G$5:$G$404,'Items'!$A$5:$A$404,A10))</f>
        <v>0</v>
      </c>
      <c r="C10" s="25">
        <f>IF(A10="","",SUMIFS('Items'!$H$5:$H$404,'Items'!$A$5:$A$404,A10))</f>
        <v>0</v>
      </c>
      <c r="D10" s="25">
        <f>IF(A10="","",C10-SUMIFS('Items'!$G$5:$G$404,'Items'!$A$5:$A$404,A10,'Items'!$H$5:$H$404,"&lt;&gt;"))</f>
        <v>0</v>
      </c>
      <c r="E10" s="25">
        <f>IF(A10="","",SUMIFS('Items'!$H$5:$H$404,'Items'!$A$5:$A$404,A10,'Items'!$J$5:$J$404,"Yes"))</f>
        <v>0</v>
      </c>
      <c r="F10" s="25">
        <f>IF(A10="","",SUMIFS('Items'!$M$5:$M$404,'Items'!$A$5:$A$404,A10))</f>
        <v>0</v>
      </c>
    </row>
    <row r="11" spans="1:6" x14ac:dyDescent="0.25">
      <c r="A11" s="24" t="str">
        <f>IF('Settings'!A10="","",'Settings'!A10)</f>
        <v>Living room</v>
      </c>
      <c r="B11" s="25">
        <f>IF(A11="","",SUMIFS('Items'!$G$5:$G$404,'Items'!$A$5:$A$404,A11))</f>
        <v>0</v>
      </c>
      <c r="C11" s="25">
        <f>IF(A11="","",SUMIFS('Items'!$H$5:$H$404,'Items'!$A$5:$A$404,A11))</f>
        <v>0</v>
      </c>
      <c r="D11" s="25">
        <f>IF(A11="","",C11-SUMIFS('Items'!$G$5:$G$404,'Items'!$A$5:$A$404,A11,'Items'!$H$5:$H$404,"&lt;&gt;"))</f>
        <v>0</v>
      </c>
      <c r="E11" s="25">
        <f>IF(A11="","",SUMIFS('Items'!$H$5:$H$404,'Items'!$A$5:$A$404,A11,'Items'!$J$5:$J$404,"Yes"))</f>
        <v>0</v>
      </c>
      <c r="F11" s="25">
        <f>IF(A11="","",SUMIFS('Items'!$M$5:$M$404,'Items'!$A$5:$A$404,A11))</f>
        <v>0</v>
      </c>
    </row>
    <row r="12" spans="1:6" x14ac:dyDescent="0.25">
      <c r="A12" s="24" t="str">
        <f>IF('Settings'!A11="","",'Settings'!A11)</f>
        <v>Bedroom</v>
      </c>
      <c r="B12" s="25">
        <f>IF(A12="","",SUMIFS('Items'!$G$5:$G$404,'Items'!$A$5:$A$404,A12))</f>
        <v>0</v>
      </c>
      <c r="C12" s="25">
        <f>IF(A12="","",SUMIFS('Items'!$H$5:$H$404,'Items'!$A$5:$A$404,A12))</f>
        <v>0</v>
      </c>
      <c r="D12" s="25">
        <f>IF(A12="","",C12-SUMIFS('Items'!$G$5:$G$404,'Items'!$A$5:$A$404,A12,'Items'!$H$5:$H$404,"&lt;&gt;"))</f>
        <v>0</v>
      </c>
      <c r="E12" s="25">
        <f>IF(A12="","",SUMIFS('Items'!$H$5:$H$404,'Items'!$A$5:$A$404,A12,'Items'!$J$5:$J$404,"Yes"))</f>
        <v>0</v>
      </c>
      <c r="F12" s="25">
        <f>IF(A12="","",SUMIFS('Items'!$M$5:$M$404,'Items'!$A$5:$A$404,A12))</f>
        <v>0</v>
      </c>
    </row>
    <row r="13" spans="1:6" x14ac:dyDescent="0.25">
      <c r="A13" s="24" t="str">
        <f>IF('Settings'!A12="","",'Settings'!A12)</f>
        <v>Children's room</v>
      </c>
      <c r="B13" s="25">
        <f>IF(A13="","",SUMIFS('Items'!$G$5:$G$404,'Items'!$A$5:$A$404,A13))</f>
        <v>0</v>
      </c>
      <c r="C13" s="25">
        <f>IF(A13="","",SUMIFS('Items'!$H$5:$H$404,'Items'!$A$5:$A$404,A13))</f>
        <v>0</v>
      </c>
      <c r="D13" s="25">
        <f>IF(A13="","",C13-SUMIFS('Items'!$G$5:$G$404,'Items'!$A$5:$A$404,A13,'Items'!$H$5:$H$404,"&lt;&gt;"))</f>
        <v>0</v>
      </c>
      <c r="E13" s="25">
        <f>IF(A13="","",SUMIFS('Items'!$H$5:$H$404,'Items'!$A$5:$A$404,A13,'Items'!$J$5:$J$404,"Yes"))</f>
        <v>0</v>
      </c>
      <c r="F13" s="25">
        <f>IF(A13="","",SUMIFS('Items'!$M$5:$M$404,'Items'!$A$5:$A$404,A13))</f>
        <v>0</v>
      </c>
    </row>
    <row r="14" spans="1:6" x14ac:dyDescent="0.25">
      <c r="A14" s="24" t="str">
        <f>IF('Settings'!A13="","",'Settings'!A13)</f>
        <v>Hall</v>
      </c>
      <c r="B14" s="25">
        <f>IF(A14="","",SUMIFS('Items'!$G$5:$G$404,'Items'!$A$5:$A$404,A14))</f>
        <v>0</v>
      </c>
      <c r="C14" s="25">
        <f>IF(A14="","",SUMIFS('Items'!$H$5:$H$404,'Items'!$A$5:$A$404,A14))</f>
        <v>0</v>
      </c>
      <c r="D14" s="25">
        <f>IF(A14="","",C14-SUMIFS('Items'!$G$5:$G$404,'Items'!$A$5:$A$404,A14,'Items'!$H$5:$H$404,"&lt;&gt;"))</f>
        <v>0</v>
      </c>
      <c r="E14" s="25">
        <f>IF(A14="","",SUMIFS('Items'!$H$5:$H$404,'Items'!$A$5:$A$404,A14,'Items'!$J$5:$J$404,"Yes"))</f>
        <v>0</v>
      </c>
      <c r="F14" s="25">
        <f>IF(A14="","",SUMIFS('Items'!$M$5:$M$404,'Items'!$A$5:$A$404,A14))</f>
        <v>0</v>
      </c>
    </row>
    <row r="15" spans="1:6" x14ac:dyDescent="0.25">
      <c r="A15" s="24" t="str">
        <f>IF('Settings'!A14="","",'Settings'!A14)</f>
        <v>Toilet</v>
      </c>
      <c r="B15" s="25">
        <f>IF(A15="","",SUMIFS('Items'!$G$5:$G$404,'Items'!$A$5:$A$404,A15))</f>
        <v>0</v>
      </c>
      <c r="C15" s="25">
        <f>IF(A15="","",SUMIFS('Items'!$H$5:$H$404,'Items'!$A$5:$A$404,A15))</f>
        <v>0</v>
      </c>
      <c r="D15" s="25">
        <f>IF(A15="","",C15-SUMIFS('Items'!$G$5:$G$404,'Items'!$A$5:$A$404,A15,'Items'!$H$5:$H$404,"&lt;&gt;"))</f>
        <v>0</v>
      </c>
      <c r="E15" s="25">
        <f>IF(A15="","",SUMIFS('Items'!$H$5:$H$404,'Items'!$A$5:$A$404,A15,'Items'!$J$5:$J$404,"Yes"))</f>
        <v>0</v>
      </c>
      <c r="F15" s="25">
        <f>IF(A15="","",SUMIFS('Items'!$M$5:$M$404,'Items'!$A$5:$A$404,A15))</f>
        <v>0</v>
      </c>
    </row>
    <row r="16" spans="1:6" x14ac:dyDescent="0.25">
      <c r="A16" s="24" t="str">
        <f>IF('Settings'!A15="","",'Settings'!A15)</f>
        <v>Electrics</v>
      </c>
      <c r="B16" s="25">
        <f>IF(A16="","",SUMIFS('Items'!$G$5:$G$404,'Items'!$A$5:$A$404,A16))</f>
        <v>0</v>
      </c>
      <c r="C16" s="25">
        <f>IF(A16="","",SUMIFS('Items'!$H$5:$H$404,'Items'!$A$5:$A$404,A16))</f>
        <v>0</v>
      </c>
      <c r="D16" s="25">
        <f>IF(A16="","",C16-SUMIFS('Items'!$G$5:$G$404,'Items'!$A$5:$A$404,A16,'Items'!$H$5:$H$404,"&lt;&gt;"))</f>
        <v>0</v>
      </c>
      <c r="E16" s="25">
        <f>IF(A16="","",SUMIFS('Items'!$H$5:$H$404,'Items'!$A$5:$A$404,A16,'Items'!$J$5:$J$404,"Yes"))</f>
        <v>0</v>
      </c>
      <c r="F16" s="25">
        <f>IF(A16="","",SUMIFS('Items'!$M$5:$M$404,'Items'!$A$5:$A$404,A16))</f>
        <v>0</v>
      </c>
    </row>
    <row r="17" spans="1:6" x14ac:dyDescent="0.25">
      <c r="A17" s="24" t="str">
        <f>IF('Settings'!A16="","",'Settings'!A16)</f>
        <v>Plumbing and heating</v>
      </c>
      <c r="B17" s="25">
        <f>IF(A17="","",SUMIFS('Items'!$G$5:$G$404,'Items'!$A$5:$A$404,A17))</f>
        <v>0</v>
      </c>
      <c r="C17" s="25">
        <f>IF(A17="","",SUMIFS('Items'!$H$5:$H$404,'Items'!$A$5:$A$404,A17))</f>
        <v>0</v>
      </c>
      <c r="D17" s="25">
        <f>IF(A17="","",C17-SUMIFS('Items'!$G$5:$G$404,'Items'!$A$5:$A$404,A17,'Items'!$H$5:$H$404,"&lt;&gt;"))</f>
        <v>0</v>
      </c>
      <c r="E17" s="25">
        <f>IF(A17="","",SUMIFS('Items'!$H$5:$H$404,'Items'!$A$5:$A$404,A17,'Items'!$J$5:$J$404,"Yes"))</f>
        <v>0</v>
      </c>
      <c r="F17" s="25">
        <f>IF(A17="","",SUMIFS('Items'!$M$5:$M$404,'Items'!$A$5:$A$404,A17))</f>
        <v>0</v>
      </c>
    </row>
    <row r="18" spans="1:6" x14ac:dyDescent="0.25">
      <c r="A18" s="24" t="str">
        <f>IF('Settings'!A17="","",'Settings'!A17)</f>
        <v>Windows and doors</v>
      </c>
      <c r="B18" s="25">
        <f>IF(A18="","",SUMIFS('Items'!$G$5:$G$404,'Items'!$A$5:$A$404,A18))</f>
        <v>0</v>
      </c>
      <c r="C18" s="25">
        <f>IF(A18="","",SUMIFS('Items'!$H$5:$H$404,'Items'!$A$5:$A$404,A18))</f>
        <v>0</v>
      </c>
      <c r="D18" s="25">
        <f>IF(A18="","",C18-SUMIFS('Items'!$G$5:$G$404,'Items'!$A$5:$A$404,A18,'Items'!$H$5:$H$404,"&lt;&gt;"))</f>
        <v>0</v>
      </c>
      <c r="E18" s="25">
        <f>IF(A18="","",SUMIFS('Items'!$H$5:$H$404,'Items'!$A$5:$A$404,A18,'Items'!$J$5:$J$404,"Yes"))</f>
        <v>0</v>
      </c>
      <c r="F18" s="25">
        <f>IF(A18="","",SUMIFS('Items'!$M$5:$M$404,'Items'!$A$5:$A$404,A18))</f>
        <v>0</v>
      </c>
    </row>
    <row r="19" spans="1:6" x14ac:dyDescent="0.25">
      <c r="A19" s="24" t="str">
        <f>IF('Settings'!A18="","",'Settings'!A18)</f>
        <v>Floors</v>
      </c>
      <c r="B19" s="25">
        <f>IF(A19="","",SUMIFS('Items'!$G$5:$G$404,'Items'!$A$5:$A$404,A19))</f>
        <v>0</v>
      </c>
      <c r="C19" s="25">
        <f>IF(A19="","",SUMIFS('Items'!$H$5:$H$404,'Items'!$A$5:$A$404,A19))</f>
        <v>0</v>
      </c>
      <c r="D19" s="25">
        <f>IF(A19="","",C19-SUMIFS('Items'!$G$5:$G$404,'Items'!$A$5:$A$404,A19,'Items'!$H$5:$H$404,"&lt;&gt;"))</f>
        <v>0</v>
      </c>
      <c r="E19" s="25">
        <f>IF(A19="","",SUMIFS('Items'!$H$5:$H$404,'Items'!$A$5:$A$404,A19,'Items'!$J$5:$J$404,"Yes"))</f>
        <v>0</v>
      </c>
      <c r="F19" s="25">
        <f>IF(A19="","",SUMIFS('Items'!$M$5:$M$404,'Items'!$A$5:$A$404,A19))</f>
        <v>0</v>
      </c>
    </row>
    <row r="20" spans="1:6" x14ac:dyDescent="0.25">
      <c r="A20" s="24" t="str">
        <f>IF('Settings'!A19="","",'Settings'!A19)</f>
        <v>Facade and roof</v>
      </c>
      <c r="B20" s="25">
        <f>IF(A20="","",SUMIFS('Items'!$G$5:$G$404,'Items'!$A$5:$A$404,A20))</f>
        <v>0</v>
      </c>
      <c r="C20" s="25">
        <f>IF(A20="","",SUMIFS('Items'!$H$5:$H$404,'Items'!$A$5:$A$404,A20))</f>
        <v>0</v>
      </c>
      <c r="D20" s="25">
        <f>IF(A20="","",C20-SUMIFS('Items'!$G$5:$G$404,'Items'!$A$5:$A$404,A20,'Items'!$H$5:$H$404,"&lt;&gt;"))</f>
        <v>0</v>
      </c>
      <c r="E20" s="25">
        <f>IF(A20="","",SUMIFS('Items'!$H$5:$H$404,'Items'!$A$5:$A$404,A20,'Items'!$J$5:$J$404,"Yes"))</f>
        <v>0</v>
      </c>
      <c r="F20" s="25">
        <f>IF(A20="","",SUMIFS('Items'!$M$5:$M$404,'Items'!$A$5:$A$404,A20))</f>
        <v>0</v>
      </c>
    </row>
    <row r="21" spans="1:6" x14ac:dyDescent="0.25">
      <c r="A21" s="24" t="str">
        <f>IF('Settings'!A20="","",'Settings'!A20)</f>
        <v/>
      </c>
      <c r="B21" s="25" t="str">
        <f>IF(A21="","",SUMIFS('Items'!$G$5:$G$404,'Items'!$A$5:$A$404,A21))</f>
        <v/>
      </c>
      <c r="C21" s="25" t="str">
        <f>IF(A21="","",SUMIFS('Items'!$H$5:$H$404,'Items'!$A$5:$A$404,A21))</f>
        <v/>
      </c>
      <c r="D21" s="25" t="str">
        <f>IF(A21="","",C21-SUMIFS('Items'!$G$5:$G$404,'Items'!$A$5:$A$404,A21,'Items'!$H$5:$H$404,"&lt;&gt;"))</f>
        <v/>
      </c>
      <c r="E21" s="25" t="str">
        <f>IF(A21="","",SUMIFS('Items'!$H$5:$H$404,'Items'!$A$5:$A$404,A21,'Items'!$J$5:$J$404,"Yes"))</f>
        <v/>
      </c>
      <c r="F21" s="25" t="str">
        <f>IF(A21="","",SUMIFS('Items'!$M$5:$M$404,'Items'!$A$5:$A$404,A21))</f>
        <v/>
      </c>
    </row>
    <row r="22" spans="1:6" x14ac:dyDescent="0.25">
      <c r="A22" s="24" t="str">
        <f>IF('Settings'!A21="","",'Settings'!A21)</f>
        <v/>
      </c>
      <c r="B22" s="25" t="str">
        <f>IF(A22="","",SUMIFS('Items'!$G$5:$G$404,'Items'!$A$5:$A$404,A22))</f>
        <v/>
      </c>
      <c r="C22" s="25" t="str">
        <f>IF(A22="","",SUMIFS('Items'!$H$5:$H$404,'Items'!$A$5:$A$404,A22))</f>
        <v/>
      </c>
      <c r="D22" s="25" t="str">
        <f>IF(A22="","",C22-SUMIFS('Items'!$G$5:$G$404,'Items'!$A$5:$A$404,A22,'Items'!$H$5:$H$404,"&lt;&gt;"))</f>
        <v/>
      </c>
      <c r="E22" s="25" t="str">
        <f>IF(A22="","",SUMIFS('Items'!$H$5:$H$404,'Items'!$A$5:$A$404,A22,'Items'!$J$5:$J$404,"Yes"))</f>
        <v/>
      </c>
      <c r="F22" s="25" t="str">
        <f>IF(A22="","",SUMIFS('Items'!$M$5:$M$404,'Items'!$A$5:$A$404,A22))</f>
        <v/>
      </c>
    </row>
    <row r="23" spans="1:6" x14ac:dyDescent="0.25">
      <c r="A23" s="24" t="str">
        <f>IF('Settings'!A22="","",'Settings'!A22)</f>
        <v/>
      </c>
      <c r="B23" s="25" t="str">
        <f>IF(A23="","",SUMIFS('Items'!$G$5:$G$404,'Items'!$A$5:$A$404,A23))</f>
        <v/>
      </c>
      <c r="C23" s="25" t="str">
        <f>IF(A23="","",SUMIFS('Items'!$H$5:$H$404,'Items'!$A$5:$A$404,A23))</f>
        <v/>
      </c>
      <c r="D23" s="25" t="str">
        <f>IF(A23="","",C23-SUMIFS('Items'!$G$5:$G$404,'Items'!$A$5:$A$404,A23,'Items'!$H$5:$H$404,"&lt;&gt;"))</f>
        <v/>
      </c>
      <c r="E23" s="25" t="str">
        <f>IF(A23="","",SUMIFS('Items'!$H$5:$H$404,'Items'!$A$5:$A$404,A23,'Items'!$J$5:$J$404,"Yes"))</f>
        <v/>
      </c>
      <c r="F23" s="25" t="str">
        <f>IF(A23="","",SUMIFS('Items'!$M$5:$M$404,'Items'!$A$5:$A$404,A23))</f>
        <v/>
      </c>
    </row>
    <row r="24" spans="1:6" x14ac:dyDescent="0.25">
      <c r="A24" s="24" t="str">
        <f>IF('Settings'!A23="","",'Settings'!A23)</f>
        <v/>
      </c>
      <c r="B24" s="25" t="str">
        <f>IF(A24="","",SUMIFS('Items'!$G$5:$G$404,'Items'!$A$5:$A$404,A24))</f>
        <v/>
      </c>
      <c r="C24" s="25" t="str">
        <f>IF(A24="","",SUMIFS('Items'!$H$5:$H$404,'Items'!$A$5:$A$404,A24))</f>
        <v/>
      </c>
      <c r="D24" s="25" t="str">
        <f>IF(A24="","",C24-SUMIFS('Items'!$G$5:$G$404,'Items'!$A$5:$A$404,A24,'Items'!$H$5:$H$404,"&lt;&gt;"))</f>
        <v/>
      </c>
      <c r="E24" s="25" t="str">
        <f>IF(A24="","",SUMIFS('Items'!$H$5:$H$404,'Items'!$A$5:$A$404,A24,'Items'!$J$5:$J$404,"Yes"))</f>
        <v/>
      </c>
      <c r="F24" s="25" t="str">
        <f>IF(A24="","",SUMIFS('Items'!$M$5:$M$404,'Items'!$A$5:$A$404,A24))</f>
        <v/>
      </c>
    </row>
    <row r="25" spans="1:6" x14ac:dyDescent="0.25">
      <c r="A25" s="24" t="str">
        <f>IF('Settings'!A24="","",'Settings'!A24)</f>
        <v/>
      </c>
      <c r="B25" s="25" t="str">
        <f>IF(A25="","",SUMIFS('Items'!$G$5:$G$404,'Items'!$A$5:$A$404,A25))</f>
        <v/>
      </c>
      <c r="C25" s="25" t="str">
        <f>IF(A25="","",SUMIFS('Items'!$H$5:$H$404,'Items'!$A$5:$A$404,A25))</f>
        <v/>
      </c>
      <c r="D25" s="25" t="str">
        <f>IF(A25="","",C25-SUMIFS('Items'!$G$5:$G$404,'Items'!$A$5:$A$404,A25,'Items'!$H$5:$H$404,"&lt;&gt;"))</f>
        <v/>
      </c>
      <c r="E25" s="25" t="str">
        <f>IF(A25="","",SUMIFS('Items'!$H$5:$H$404,'Items'!$A$5:$A$404,A25,'Items'!$J$5:$J$404,"Yes"))</f>
        <v/>
      </c>
      <c r="F25" s="25" t="str">
        <f>IF(A25="","",SUMIFS('Items'!$M$5:$M$404,'Items'!$A$5:$A$404,A25))</f>
        <v/>
      </c>
    </row>
    <row r="26" spans="1:6" x14ac:dyDescent="0.25">
      <c r="A26" s="24" t="str">
        <f>IF('Settings'!A25="","",'Settings'!A25)</f>
        <v/>
      </c>
      <c r="B26" s="25" t="str">
        <f>IF(A26="","",SUMIFS('Items'!$G$5:$G$404,'Items'!$A$5:$A$404,A26))</f>
        <v/>
      </c>
      <c r="C26" s="25" t="str">
        <f>IF(A26="","",SUMIFS('Items'!$H$5:$H$404,'Items'!$A$5:$A$404,A26))</f>
        <v/>
      </c>
      <c r="D26" s="25" t="str">
        <f>IF(A26="","",C26-SUMIFS('Items'!$G$5:$G$404,'Items'!$A$5:$A$404,A26,'Items'!$H$5:$H$404,"&lt;&gt;"))</f>
        <v/>
      </c>
      <c r="E26" s="25" t="str">
        <f>IF(A26="","",SUMIFS('Items'!$H$5:$H$404,'Items'!$A$5:$A$404,A26,'Items'!$J$5:$J$404,"Yes"))</f>
        <v/>
      </c>
      <c r="F26" s="25" t="str">
        <f>IF(A26="","",SUMIFS('Items'!$M$5:$M$404,'Items'!$A$5:$A$404,A26))</f>
        <v/>
      </c>
    </row>
    <row r="27" spans="1:6" x14ac:dyDescent="0.25">
      <c r="A27" s="24" t="str">
        <f>IF('Settings'!A26="","",'Settings'!A26)</f>
        <v/>
      </c>
      <c r="B27" s="25" t="str">
        <f>IF(A27="","",SUMIFS('Items'!$G$5:$G$404,'Items'!$A$5:$A$404,A27))</f>
        <v/>
      </c>
      <c r="C27" s="25" t="str">
        <f>IF(A27="","",SUMIFS('Items'!$H$5:$H$404,'Items'!$A$5:$A$404,A27))</f>
        <v/>
      </c>
      <c r="D27" s="25" t="str">
        <f>IF(A27="","",C27-SUMIFS('Items'!$G$5:$G$404,'Items'!$A$5:$A$404,A27,'Items'!$H$5:$H$404,"&lt;&gt;"))</f>
        <v/>
      </c>
      <c r="E27" s="25" t="str">
        <f>IF(A27="","",SUMIFS('Items'!$H$5:$H$404,'Items'!$A$5:$A$404,A27,'Items'!$J$5:$J$404,"Yes"))</f>
        <v/>
      </c>
      <c r="F27" s="25" t="str">
        <f>IF(A27="","",SUMIFS('Items'!$M$5:$M$404,'Items'!$A$5:$A$404,A27))</f>
        <v/>
      </c>
    </row>
    <row r="28" spans="1:6" x14ac:dyDescent="0.25">
      <c r="A28" s="24" t="str">
        <f>IF('Settings'!A27="","",'Settings'!A27)</f>
        <v/>
      </c>
      <c r="B28" s="25" t="str">
        <f>IF(A28="","",SUMIFS('Items'!$G$5:$G$404,'Items'!$A$5:$A$404,A28))</f>
        <v/>
      </c>
      <c r="C28" s="25" t="str">
        <f>IF(A28="","",SUMIFS('Items'!$H$5:$H$404,'Items'!$A$5:$A$404,A28))</f>
        <v/>
      </c>
      <c r="D28" s="25" t="str">
        <f>IF(A28="","",C28-SUMIFS('Items'!$G$5:$G$404,'Items'!$A$5:$A$404,A28,'Items'!$H$5:$H$404,"&lt;&gt;"))</f>
        <v/>
      </c>
      <c r="E28" s="25" t="str">
        <f>IF(A28="","",SUMIFS('Items'!$H$5:$H$404,'Items'!$A$5:$A$404,A28,'Items'!$J$5:$J$404,"Yes"))</f>
        <v/>
      </c>
      <c r="F28" s="25" t="str">
        <f>IF(A28="","",SUMIFS('Items'!$M$5:$M$404,'Items'!$A$5:$A$404,A28))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IF('Settings'!D8="","",'Settings'!D8)</f>
        <v>Material</v>
      </c>
      <c r="B32" s="25">
        <f>IF(A32="","",SUMIFS('Items'!$G$5:$G$404,'Items'!$B$5:$B$404,A32))</f>
        <v>2390</v>
      </c>
      <c r="C32" s="25">
        <f>IF(A32="","",SUMIFS('Items'!$H$5:$H$404,'Items'!$B$5:$B$404,A32))</f>
        <v>862</v>
      </c>
    </row>
    <row r="33" spans="1:3" x14ac:dyDescent="0.25">
      <c r="A33" s="24" t="str">
        <f>IF('Settings'!D9="","",'Settings'!D9)</f>
        <v>Labour</v>
      </c>
      <c r="B33" s="25">
        <f>IF(A33="","",SUMIFS('Items'!$G$5:$G$404,'Items'!$B$5:$B$404,A33))</f>
        <v>2060</v>
      </c>
      <c r="C33" s="25">
        <f>IF(A33="","",SUMIFS('Items'!$H$5:$H$404,'Items'!$B$5:$B$404,A33))</f>
        <v>450</v>
      </c>
    </row>
    <row r="34" spans="1:3" x14ac:dyDescent="0.25">
      <c r="A34" s="24" t="str">
        <f>IF('Settings'!D10="","",'Settings'!D10)</f>
        <v>Transport</v>
      </c>
      <c r="B34" s="25">
        <f>IF(A34="","",SUMIFS('Items'!$G$5:$G$404,'Items'!$B$5:$B$404,A34))</f>
        <v>0</v>
      </c>
      <c r="C34" s="25">
        <f>IF(A34="","",SUMIFS('Items'!$H$5:$H$404,'Items'!$B$5:$B$404,A34))</f>
        <v>0</v>
      </c>
    </row>
    <row r="35" spans="1:3" x14ac:dyDescent="0.25">
      <c r="A35" s="24" t="str">
        <f>IF('Settings'!D11="","",'Settings'!D11)</f>
        <v>Waste removal</v>
      </c>
      <c r="B35" s="25">
        <f>IF(A35="","",SUMIFS('Items'!$G$5:$G$404,'Items'!$B$5:$B$404,A35))</f>
        <v>180</v>
      </c>
      <c r="C35" s="25">
        <f>IF(A35="","",SUMIFS('Items'!$H$5:$H$404,'Items'!$B$5:$B$404,A35))</f>
        <v>0</v>
      </c>
    </row>
    <row r="36" spans="1:3" x14ac:dyDescent="0.25">
      <c r="A36" s="24" t="str">
        <f>IF('Settings'!D12="","",'Settings'!D12)</f>
        <v>Design and permits</v>
      </c>
      <c r="B36" s="25">
        <f>IF(A36="","",SUMIFS('Items'!$G$5:$G$404,'Items'!$B$5:$B$404,A36))</f>
        <v>0</v>
      </c>
      <c r="C36" s="25">
        <f>IF(A36="","",SUMIFS('Items'!$H$5:$H$404,'Items'!$B$5:$B$404,A36))</f>
        <v>0</v>
      </c>
    </row>
    <row r="37" spans="1:3" x14ac:dyDescent="0.25">
      <c r="A37" s="24" t="str">
        <f>IF('Settings'!D13="","",'Settings'!D13)</f>
        <v>Other</v>
      </c>
      <c r="B37" s="25">
        <f>IF(A37="","",SUMIFS('Items'!$G$5:$G$404,'Items'!$B$5:$B$404,A37))</f>
        <v>0</v>
      </c>
      <c r="C37" s="25">
        <f>IF(A37="","",SUMIFS('Items'!$H$5:$H$404,'Items'!$B$5:$B$404,A37))</f>
        <v>0</v>
      </c>
    </row>
    <row r="38" spans="1:3" x14ac:dyDescent="0.25">
      <c r="A38" s="24" t="str">
        <f>IF('Settings'!D14="","",'Settings'!D14)</f>
        <v/>
      </c>
      <c r="B38" s="25" t="str">
        <f>IF(A38="","",SUMIFS('Items'!$G$5:$G$404,'Items'!$B$5:$B$404,A38))</f>
        <v/>
      </c>
      <c r="C38" s="25" t="str">
        <f>IF(A38="","",SUMIFS('Items'!$H$5:$H$404,'Items'!$B$5:$B$404,A38))</f>
        <v/>
      </c>
    </row>
    <row r="39" spans="1:3" x14ac:dyDescent="0.25">
      <c r="A39" s="24" t="str">
        <f>IF('Settings'!D15="","",'Settings'!D15)</f>
        <v/>
      </c>
      <c r="B39" s="25" t="str">
        <f>IF(A39="","",SUMIFS('Items'!$G$5:$G$404,'Items'!$B$5:$B$404,A39))</f>
        <v/>
      </c>
      <c r="C39" s="25" t="str">
        <f>IF(A39="","",SUMIFS('Items'!$H$5:$H$404,'Items'!$B$5:$B$404,A39))</f>
        <v/>
      </c>
    </row>
    <row r="40" spans="1:3" x14ac:dyDescent="0.25">
      <c r="A40" s="24" t="str">
        <f>IF('Settings'!D16="","",'Settings'!D16)</f>
        <v/>
      </c>
      <c r="B40" s="25" t="str">
        <f>IF(A40="","",SUMIFS('Items'!$G$5:$G$404,'Items'!$B$5:$B$404,A40))</f>
        <v/>
      </c>
      <c r="C40" s="25" t="str">
        <f>IF(A40="","",SUMIFS('Items'!$H$5:$H$404,'Items'!$B$5:$B$404,A40))</f>
        <v/>
      </c>
    </row>
    <row r="41" spans="1:3" x14ac:dyDescent="0.25">
      <c r="A41" s="24" t="str">
        <f>IF('Settings'!D17="","",'Settings'!D17)</f>
        <v/>
      </c>
      <c r="B41" s="25" t="str">
        <f>IF(A41="","",SUMIFS('Items'!$G$5:$G$404,'Items'!$B$5:$B$404,A41))</f>
        <v/>
      </c>
      <c r="C41" s="25" t="str">
        <f>IF(A41="","",SUMIFS('Items'!$H$5:$H$404,'Items'!$B$5:$B$404,A41))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Items</vt:lpstr>
      <vt:lpstr>Quotes</vt:lpstr>
      <vt:lpstr>Overview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