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Anleitung" state="visible" r:id="rId4"/>
    <sheet sheetId="2" name="Einstellungen" state="visible" r:id="rId5"/>
    <sheet sheetId="3" name="Feiertage" state="visible" r:id="rId6"/>
    <sheet sheetId="4" name="Zeiterfassung" state="visible" r:id="rId7"/>
    <sheet sheetId="5" name="Übersicht" state="visible" r:id="rId8"/>
  </sheets>
  <calcPr calcId="171027" fullCalcOnLoad="1"/>
</workbook>
</file>

<file path=xl/sharedStrings.xml><?xml version="1.0" encoding="utf-8"?>
<sst xmlns="http://schemas.openxmlformats.org/spreadsheetml/2006/main" count="105" uniqueCount="67">
  <si>
    <t>Arbeitszeiterfassung und Urlaub</t>
  </si>
  <si>
    <t>Arbeitszeiterfassung für eine Person und ein Jahr: Stunden, Überstunden, Urlaub und Krankheitstage, mit Feiertagen.</t>
  </si>
  <si>
    <t>So geht's</t>
  </si>
  <si>
    <t>Im Blatt Einstellungen gibst du deinen Namen, das Jahr, deine Stunden pro Tag und deinen Urlaubsanspruch in Tagen ein.</t>
  </si>
  <si>
    <t>Im Blatt Zeiterfassung trägst du Beginn und Ende (z. B. 7:30 und 16:00) und die Pause in Minuten ein.</t>
  </si>
  <si>
    <t>An freien Tagen wählst du den Grund aus dem Dropdown: Urlaub, halber Urlaubstag, krank, Arzttermin, Freizeitausgleich, unbezahlter Urlaub oder Dienstreise.</t>
  </si>
  <si>
    <t>Das Blatt Übersicht zeigt jeden Monat und deinen Resturlaub.</t>
  </si>
  <si>
    <t>Die gelben Zellen füllst du aus.</t>
  </si>
  <si>
    <t>Weiße Zellen rechnen von selbst (sie sind geschützt, damit du keine Formel überschreibst — Überprüfen → Blattschutz aufheben, ohne Passwort).</t>
  </si>
  <si>
    <t>Tipps</t>
  </si>
  <si>
    <t>•  Zeiten trägst du als Stunden:Minuten ein, z. B. 8:15. Eine Nachtschicht über Mitternacht wird richtig berechnet.</t>
  </si>
  <si>
    <t>•  Graue Zeilen sind Wochenenden, orange Feiertage.</t>
  </si>
  <si>
    <t>•  Feiertage eines anderen Landes oder Bundeslands? Pass die Liste im Blatt Feiertage an.</t>
  </si>
  <si>
    <t>Kostenlose Vorlage von Planmero · planmero.com/de/arbeitszeiterfassung-excel/</t>
  </si>
  <si>
    <t>Einstellungen</t>
  </si>
  <si>
    <t>Die Feiertage stehen im Blatt Feiertage; pass die Liste an, wenn du ein anderes Land oder Bundesland brauchst.</t>
  </si>
  <si>
    <t>Name</t>
  </si>
  <si>
    <t/>
  </si>
  <si>
    <t>Jahr</t>
  </si>
  <si>
    <t>Stunden pro Arbeitstag</t>
  </si>
  <si>
    <t>Urlaubsanspruch (Tage)</t>
  </si>
  <si>
    <t>Resturlaub Vorjahr (Tage)</t>
  </si>
  <si>
    <t>Feiertage</t>
  </si>
  <si>
    <t>Datum</t>
  </si>
  <si>
    <t>Feiertag</t>
  </si>
  <si>
    <t>Neujahr</t>
  </si>
  <si>
    <t>Karfreitag</t>
  </si>
  <si>
    <t>Ostermontag</t>
  </si>
  <si>
    <t>Tag der Arbeit</t>
  </si>
  <si>
    <t>Christi Himmelfahrt</t>
  </si>
  <si>
    <t>Pfingstmontag</t>
  </si>
  <si>
    <t>Tag der Deutschen Einheit</t>
  </si>
  <si>
    <t>1. Weihnachtstag</t>
  </si>
  <si>
    <t>2. Weihnachtstag</t>
  </si>
  <si>
    <t>Zeiterfassung</t>
  </si>
  <si>
    <t>Im Blatt Zeiterfassung trägst du Beginn und Ende (z. B. 7:30 und 16:00) und die Pause in Minuten ein. An freien Tagen wählst du den Grund aus dem Dropdown: Urlaub, halber Urlaubstag, krank, Arzttermin, Freizeitausgleich, unbezahlter Urlaub oder Dienstreise.</t>
  </si>
  <si>
    <t>Tag</t>
  </si>
  <si>
    <t>Tagesart</t>
  </si>
  <si>
    <t>Beginn</t>
  </si>
  <si>
    <t>Ende</t>
  </si>
  <si>
    <t>Pause (Min.)</t>
  </si>
  <si>
    <t>Abwesenheit</t>
  </si>
  <si>
    <t>Gearbeitet (h)</t>
  </si>
  <si>
    <t>Soll (h)</t>
  </si>
  <si>
    <t>Angerechnet (h)</t>
  </si>
  <si>
    <t>Überstunden (h)</t>
  </si>
  <si>
    <t>Notiz</t>
  </si>
  <si>
    <t>Monat</t>
  </si>
  <si>
    <t>Übersicht</t>
  </si>
  <si>
    <t>Arbeitstage</t>
  </si>
  <si>
    <t>Urlaub (Tage)</t>
  </si>
  <si>
    <t>Krankheitstage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</si>
  <si>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</si>
  <si>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</si>
  <si>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</si>
  <si>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</si>
  <si>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</si>
  <si>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</si>
  <si>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</si>
  <si>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</si>
  <si>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</si>
  <si>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</si>
  <si>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</si>
  <si>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</si>
  <si>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</si>
  <si>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Resturlaub</t>
  </si>
  <si>
    <t>Genommener Urlaub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</si>
</sst>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Soll- und angerechnete Stunden pro Monat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Soll (h)</c:v>
          </c:tx>
          <c:spPr>
            <a:solidFill>
              <a:srgbClr val="7DD3FC"/>
            </a:solidFill>
          </c:spPr>
          <c:invertIfNegative val="0"/>
          <c:cat>
            <c:strRef>
              <c:f>'Übersicht'!$A$5:$A$16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'Übersicht'!$C$5:$C$16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168</c:v>
                </c:pt>
                <c:pt idx="3">
                  <c:v>176</c:v>
                </c:pt>
                <c:pt idx="4">
                  <c:v>152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168</c:v>
                </c:pt>
                <c:pt idx="10">
                  <c:v>176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Angerechnet (h)</c:v>
          </c:tx>
          <c:spPr>
            <a:solidFill>
              <a:srgbClr val="075985"/>
            </a:solidFill>
          </c:spPr>
          <c:invertIfNegative val="0"/>
          <c:cat>
            <c:strRef>
              <c:f>'Übersicht'!$A$5:$A$16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'Übersicht'!$E$5:$E$16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de/arbeitszeiterfassung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0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46115</v>
      </c>
      <c r="B6" s="13" t="s">
        <v>26</v>
      </c>
    </row>
    <row r="7" spans="1:2" x14ac:dyDescent="0.25">
      <c r="A7" s="17">
        <v>46118</v>
      </c>
      <c r="B7" s="13" t="s">
        <v>27</v>
      </c>
    </row>
    <row r="8" spans="1:2" x14ac:dyDescent="0.25">
      <c r="A8" s="17">
        <v>46143</v>
      </c>
      <c r="B8" s="13" t="s">
        <v>28</v>
      </c>
    </row>
    <row r="9" spans="1:2" x14ac:dyDescent="0.25">
      <c r="A9" s="17">
        <v>46156</v>
      </c>
      <c r="B9" s="13" t="s">
        <v>29</v>
      </c>
    </row>
    <row r="10" spans="1:2" x14ac:dyDescent="0.25">
      <c r="A10" s="17">
        <v>46167</v>
      </c>
      <c r="B10" s="13" t="s">
        <v>30</v>
      </c>
    </row>
    <row r="11" spans="1:2" x14ac:dyDescent="0.25">
      <c r="A11" s="17">
        <v>46298</v>
      </c>
      <c r="B11" s="13" t="s">
        <v>31</v>
      </c>
    </row>
    <row r="12" spans="1:2" x14ac:dyDescent="0.25">
      <c r="A12" s="17">
        <v>46381</v>
      </c>
      <c r="B12" s="13" t="s">
        <v>32</v>
      </c>
    </row>
    <row r="13" spans="1:2" x14ac:dyDescent="0.25">
      <c r="A13" s="17">
        <v>46382</v>
      </c>
      <c r="B13" s="13" t="s">
        <v>33</v>
      </c>
    </row>
    <row r="14" spans="1:2" x14ac:dyDescent="0.25">
      <c r="A14" s="17">
        <v>46388</v>
      </c>
      <c r="B14" s="13" t="s">
        <v>25</v>
      </c>
    </row>
    <row r="15" spans="1:2" x14ac:dyDescent="0.25">
      <c r="A15" s="17">
        <v>46472</v>
      </c>
      <c r="B15" s="13" t="s">
        <v>26</v>
      </c>
    </row>
    <row r="16" spans="1:2" x14ac:dyDescent="0.25">
      <c r="A16" s="17">
        <v>46475</v>
      </c>
      <c r="B16" s="13" t="s">
        <v>27</v>
      </c>
    </row>
    <row r="17" spans="1:2" x14ac:dyDescent="0.25">
      <c r="A17" s="17">
        <v>46508</v>
      </c>
      <c r="B17" s="13" t="s">
        <v>28</v>
      </c>
    </row>
    <row r="18" spans="1:2" x14ac:dyDescent="0.25">
      <c r="A18" s="17">
        <v>46513</v>
      </c>
      <c r="B18" s="13" t="s">
        <v>29</v>
      </c>
    </row>
    <row r="19" spans="1:2" x14ac:dyDescent="0.25">
      <c r="A19" s="17">
        <v>46524</v>
      </c>
      <c r="B19" s="13" t="s">
        <v>30</v>
      </c>
    </row>
    <row r="20" spans="1:2" x14ac:dyDescent="0.25">
      <c r="A20" s="17">
        <v>46663</v>
      </c>
      <c r="B20" s="13" t="s">
        <v>31</v>
      </c>
    </row>
    <row r="21" spans="1:2" x14ac:dyDescent="0.25">
      <c r="A21" s="17">
        <v>46746</v>
      </c>
      <c r="B21" s="13" t="s">
        <v>32</v>
      </c>
    </row>
    <row r="22" spans="1:2" x14ac:dyDescent="0.25">
      <c r="A22" s="17">
        <v>46747</v>
      </c>
      <c r="B22" s="13" t="s">
        <v>33</v>
      </c>
    </row>
    <row r="23" spans="1:2" x14ac:dyDescent="0.25">
      <c r="A23" s="17">
        <v>46753</v>
      </c>
      <c r="B23" s="13" t="s">
        <v>25</v>
      </c>
    </row>
    <row r="24" spans="1:2" x14ac:dyDescent="0.25">
      <c r="A24" s="17">
        <v>46857</v>
      </c>
      <c r="B24" s="13" t="s">
        <v>26</v>
      </c>
    </row>
    <row r="25" spans="1:2" x14ac:dyDescent="0.25">
      <c r="A25" s="17">
        <v>46860</v>
      </c>
      <c r="B25" s="13" t="s">
        <v>27</v>
      </c>
    </row>
    <row r="26" spans="1:2" x14ac:dyDescent="0.25">
      <c r="A26" s="17">
        <v>46874</v>
      </c>
      <c r="B26" s="13" t="s">
        <v>28</v>
      </c>
    </row>
    <row r="27" spans="1:2" x14ac:dyDescent="0.25">
      <c r="A27" s="17">
        <v>46898</v>
      </c>
      <c r="B27" s="13" t="s">
        <v>29</v>
      </c>
    </row>
    <row r="28" spans="1:2" x14ac:dyDescent="0.25">
      <c r="A28" s="17">
        <v>46909</v>
      </c>
      <c r="B28" s="13" t="s">
        <v>30</v>
      </c>
    </row>
    <row r="29" spans="1:2" x14ac:dyDescent="0.25">
      <c r="A29" s="17">
        <v>47029</v>
      </c>
      <c r="B29" s="13" t="s">
        <v>31</v>
      </c>
    </row>
    <row r="30" spans="1:2" x14ac:dyDescent="0.25">
      <c r="A30" s="17">
        <v>47112</v>
      </c>
      <c r="B30" s="13" t="s">
        <v>32</v>
      </c>
    </row>
    <row r="31" spans="1:2" x14ac:dyDescent="0.25">
      <c r="A31" s="17">
        <v>47113</v>
      </c>
      <c r="B31" s="13" t="s">
        <v>33</v>
      </c>
    </row>
    <row r="32" spans="1:2" x14ac:dyDescent="0.25">
      <c r="A32" s="17">
        <v>47119</v>
      </c>
      <c r="B32" s="13" t="s">
        <v>25</v>
      </c>
    </row>
    <row r="33" spans="1:2" x14ac:dyDescent="0.25">
      <c r="A33" s="17">
        <v>47207</v>
      </c>
      <c r="B33" s="13" t="s">
        <v>26</v>
      </c>
    </row>
    <row r="34" spans="1:2" x14ac:dyDescent="0.25">
      <c r="A34" s="17">
        <v>47210</v>
      </c>
      <c r="B34" s="13" t="s">
        <v>27</v>
      </c>
    </row>
    <row r="35" spans="1:2" x14ac:dyDescent="0.25">
      <c r="A35" s="17">
        <v>47239</v>
      </c>
      <c r="B35" s="13" t="s">
        <v>28</v>
      </c>
    </row>
    <row r="36" spans="1:2" x14ac:dyDescent="0.25">
      <c r="A36" s="17">
        <v>47248</v>
      </c>
      <c r="B36" s="13" t="s">
        <v>29</v>
      </c>
    </row>
    <row r="37" spans="1:2" x14ac:dyDescent="0.25">
      <c r="A37" s="17">
        <v>47259</v>
      </c>
      <c r="B37" s="13" t="s">
        <v>30</v>
      </c>
    </row>
    <row r="38" spans="1:2" x14ac:dyDescent="0.25">
      <c r="A38" s="17">
        <v>47394</v>
      </c>
      <c r="B38" s="13" t="s">
        <v>31</v>
      </c>
    </row>
    <row r="39" spans="1:2" x14ac:dyDescent="0.25">
      <c r="A39" s="17">
        <v>47477</v>
      </c>
      <c r="B39" s="13" t="s">
        <v>32</v>
      </c>
    </row>
    <row r="40" spans="1:2" x14ac:dyDescent="0.25">
      <c r="A40" s="17">
        <v>47478</v>
      </c>
      <c r="B40" s="13" t="s">
        <v>33</v>
      </c>
    </row>
    <row r="41" spans="1:2" x14ac:dyDescent="0.25">
      <c r="A41" s="17"/>
      <c r="B41" s="13"/>
    </row>
    <row r="42" spans="1:2" x14ac:dyDescent="0.25">
      <c r="A42" s="17"/>
      <c r="B42" s="13"/>
    </row>
    <row r="43" spans="1:2" x14ac:dyDescent="0.25">
      <c r="A43" s="17"/>
      <c r="B43" s="13"/>
    </row>
    <row r="44" spans="1:2" x14ac:dyDescent="0.25">
      <c r="A44" s="17"/>
      <c r="B44" s="13"/>
    </row>
    <row r="45" spans="1:2" x14ac:dyDescent="0.25">
      <c r="A45" s="17"/>
      <c r="B45" s="13"/>
    </row>
    <row r="46" spans="1:2" x14ac:dyDescent="0.25">
      <c r="A46" s="17"/>
      <c r="B46" s="13"/>
    </row>
    <row r="47" spans="1:2" x14ac:dyDescent="0.25">
      <c r="A47" s="17"/>
      <c r="B47" s="13"/>
    </row>
    <row r="48" spans="1:2" x14ac:dyDescent="0.25">
      <c r="A48" s="17"/>
      <c r="B48" s="13"/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36</v>
      </c>
      <c r="C4" s="16" t="s">
        <v>37</v>
      </c>
      <c r="D4" s="16" t="s">
        <v>38</v>
      </c>
      <c r="E4" s="16" t="s">
        <v>39</v>
      </c>
      <c r="F4" s="16" t="s">
        <v>40</v>
      </c>
      <c r="G4" s="16" t="s">
        <v>41</v>
      </c>
      <c r="H4" s="16" t="s">
        <v>42</v>
      </c>
      <c r="I4" s="16" t="s">
        <v>43</v>
      </c>
      <c r="J4" s="16" t="s">
        <v>44</v>
      </c>
      <c r="K4" s="16" t="s">
        <v>45</v>
      </c>
      <c r="L4" s="16" t="s">
        <v>46</v>
      </c>
      <c r="M4" s="16" t="s">
        <v>47</v>
      </c>
    </row>
    <row r="5" spans="1:13" x14ac:dyDescent="0.25">
      <c r="A5" s="18">
        <f>IF(YEAR(DATE('Einstellungen'!$B$5,1,1)+0)='Einstellungen'!$B$5,DATE('Einstellungen'!$B$5,1,1)+0,"")</f>
        <v>46388</v>
      </c>
      <c r="B5" s="19">
        <f>A5</f>
        <v>46388</v>
      </c>
      <c r="C5" s="20" t="str">
        <f>IF(A5="","",IF(COUNTIF('Feiertage'!$A$5:$A$80,A5)&gt;0,"Feiertag",IF(WEEKDAY(A5,2)&gt;5,"Wochenende","Arbeitstag")))</f>
        <v>Feiertag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IF(C5="Arbeitstag",'Einstellungen'!$B$6,0)</f>
        <v>0</v>
      </c>
      <c r="J5" s="22">
        <f>H5+IF(OR(G5="Urlaub",G5="Krank",G5="Arzttermin",G5="Freizeitausgleich",G5="Dienstreise"),I5,IF(G5="Halber Urlaubstag",I5/2,0))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IF(YEAR(DATE('Einstellungen'!$B$5,1,1)+1)='Einstellungen'!$B$5,DATE('Einstellungen'!$B$5,1,1)+1,"")</f>
        <v>46389</v>
      </c>
      <c r="B6" s="19">
        <f>A6</f>
        <v>46389</v>
      </c>
      <c r="C6" s="20" t="str">
        <f>IF(A6="","",IF(COUNTIF('Feiertage'!$A$5:$A$80,A6)&gt;0,"Feiertag",IF(WEEKDAY(A6,2)&gt;5,"Wochenende","Arbeitstag")))</f>
        <v>Wochenende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IF(C6="Arbeitstag",'Einstellungen'!$B$6,0)</f>
        <v>0</v>
      </c>
      <c r="J6" s="22">
        <f>H6+IF(OR(G6="Urlaub",G6="Krank",G6="Arzttermin",G6="Freizeitausgleich",G6="Dienstreise"),I6,IF(G6="Halber Urlaubstag",I6/2,0))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IF(YEAR(DATE('Einstellungen'!$B$5,1,1)+2)='Einstellungen'!$B$5,DATE('Einstellungen'!$B$5,1,1)+2,"")</f>
        <v>46390</v>
      </c>
      <c r="B7" s="19">
        <f>A7</f>
        <v>46390</v>
      </c>
      <c r="C7" s="20" t="str">
        <f>IF(A7="","",IF(COUNTIF('Feiertage'!$A$5:$A$80,A7)&gt;0,"Feiertag",IF(WEEKDAY(A7,2)&gt;5,"Wochenende","Arbeitstag")))</f>
        <v>Wochenende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IF(C7="Arbeitstag",'Einstellungen'!$B$6,0)</f>
        <v>0</v>
      </c>
      <c r="J7" s="22">
        <f>H7+IF(OR(G7="Urlaub",G7="Krank",G7="Arzttermin",G7="Freizeitausgleich",G7="Dienstreise"),I7,IF(G7="Halber Urlaubstag",I7/2,0))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IF(YEAR(DATE('Einstellungen'!$B$5,1,1)+3)='Einstellungen'!$B$5,DATE('Einstellungen'!$B$5,1,1)+3,"")</f>
        <v>46391</v>
      </c>
      <c r="B8" s="19">
        <f>A8</f>
        <v>46391</v>
      </c>
      <c r="C8" s="20" t="str">
        <f>IF(A8="","",IF(COUNTIF('Feiertage'!$A$5:$A$80,A8)&gt;0,"Feiertag",IF(WEEKDAY(A8,2)&gt;5,"Wochenende","Arbeitstag")))</f>
        <v>Arbeitstag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IF(C8="Arbeitstag",'Einstellungen'!$B$6,0)</f>
        <v>8</v>
      </c>
      <c r="J8" s="22">
        <f>H8+IF(OR(G8="Urlaub",G8="Krank",G8="Arzttermin",G8="Freizeitausgleich",G8="Dienstreise"),I8,IF(G8="Halber Urlaubstag",I8/2,0))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IF(YEAR(DATE('Einstellungen'!$B$5,1,1)+4)='Einstellungen'!$B$5,DATE('Einstellungen'!$B$5,1,1)+4,"")</f>
        <v>46392</v>
      </c>
      <c r="B9" s="19">
        <f>A9</f>
        <v>46392</v>
      </c>
      <c r="C9" s="20" t="str">
        <f>IF(A9="","",IF(COUNTIF('Feiertage'!$A$5:$A$80,A9)&gt;0,"Feiertag",IF(WEEKDAY(A9,2)&gt;5,"Wochenende","Arbeitstag")))</f>
        <v>Arbeitstag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IF(C9="Arbeitstag",'Einstellungen'!$B$6,0)</f>
        <v>8</v>
      </c>
      <c r="J9" s="22">
        <f>H9+IF(OR(G9="Urlaub",G9="Krank",G9="Arzttermin",G9="Freizeitausgleich",G9="Dienstreise"),I9,IF(G9="Halber Urlaubstag",I9/2,0))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IF(YEAR(DATE('Einstellungen'!$B$5,1,1)+5)='Einstellungen'!$B$5,DATE('Einstellungen'!$B$5,1,1)+5,"")</f>
        <v>46393</v>
      </c>
      <c r="B10" s="19">
        <f>A10</f>
        <v>46393</v>
      </c>
      <c r="C10" s="20" t="str">
        <f>IF(A10="","",IF(COUNTIF('Feiertage'!$A$5:$A$80,A10)&gt;0,"Feiertag",IF(WEEKDAY(A10,2)&gt;5,"Wochenende","Arbeitstag")))</f>
        <v>Arbeitstag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IF(C10="Arbeitstag",'Einstellungen'!$B$6,0)</f>
        <v>8</v>
      </c>
      <c r="J10" s="22">
        <f>H10+IF(OR(G10="Urlaub",G10="Krank",G10="Arzttermin",G10="Freizeitausgleich",G10="Dienstreise"),I10,IF(G10="Halber Urlaubstag",I10/2,0))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IF(YEAR(DATE('Einstellungen'!$B$5,1,1)+6)='Einstellungen'!$B$5,DATE('Einstellungen'!$B$5,1,1)+6,"")</f>
        <v>46394</v>
      </c>
      <c r="B11" s="19">
        <f>A11</f>
        <v>46394</v>
      </c>
      <c r="C11" s="20" t="str">
        <f>IF(A11="","",IF(COUNTIF('Feiertage'!$A$5:$A$80,A11)&gt;0,"Feiertag",IF(WEEKDAY(A11,2)&gt;5,"Wochenende","Arbeitstag")))</f>
        <v>Arbeitstag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IF(C11="Arbeitstag",'Einstellungen'!$B$6,0)</f>
        <v>8</v>
      </c>
      <c r="J11" s="22">
        <f>H11+IF(OR(G11="Urlaub",G11="Krank",G11="Arzttermin",G11="Freizeitausgleich",G11="Dienstreise"),I11,IF(G11="Halber Urlaubstag",I11/2,0))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IF(YEAR(DATE('Einstellungen'!$B$5,1,1)+7)='Einstellungen'!$B$5,DATE('Einstellungen'!$B$5,1,1)+7,"")</f>
        <v>46395</v>
      </c>
      <c r="B12" s="19">
        <f>A12</f>
        <v>46395</v>
      </c>
      <c r="C12" s="20" t="str">
        <f>IF(A12="","",IF(COUNTIF('Feiertage'!$A$5:$A$80,A12)&gt;0,"Feiertag",IF(WEEKDAY(A12,2)&gt;5,"Wochenende","Arbeitstag")))</f>
        <v>Arbeitstag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IF(C12="Arbeitstag",'Einstellungen'!$B$6,0)</f>
        <v>8</v>
      </c>
      <c r="J12" s="22">
        <f>H12+IF(OR(G12="Urlaub",G12="Krank",G12="Arzttermin",G12="Freizeitausgleich",G12="Dienstreise"),I12,IF(G12="Halber Urlaubstag",I12/2,0))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IF(YEAR(DATE('Einstellungen'!$B$5,1,1)+8)='Einstellungen'!$B$5,DATE('Einstellungen'!$B$5,1,1)+8,"")</f>
        <v>46396</v>
      </c>
      <c r="B13" s="19">
        <f>A13</f>
        <v>46396</v>
      </c>
      <c r="C13" s="20" t="str">
        <f>IF(A13="","",IF(COUNTIF('Feiertage'!$A$5:$A$80,A13)&gt;0,"Feiertag",IF(WEEKDAY(A13,2)&gt;5,"Wochenende","Arbeitstag")))</f>
        <v>Wochenende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IF(C13="Arbeitstag",'Einstellungen'!$B$6,0)</f>
        <v>0</v>
      </c>
      <c r="J13" s="22">
        <f>H13+IF(OR(G13="Urlaub",G13="Krank",G13="Arzttermin",G13="Freizeitausgleich",G13="Dienstreise"),I13,IF(G13="Halber Urlaubstag",I13/2,0))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IF(YEAR(DATE('Einstellungen'!$B$5,1,1)+9)='Einstellungen'!$B$5,DATE('Einstellungen'!$B$5,1,1)+9,"")</f>
        <v>46397</v>
      </c>
      <c r="B14" s="19">
        <f>A14</f>
        <v>46397</v>
      </c>
      <c r="C14" s="20" t="str">
        <f>IF(A14="","",IF(COUNTIF('Feiertage'!$A$5:$A$80,A14)&gt;0,"Feiertag",IF(WEEKDAY(A14,2)&gt;5,"Wochenende","Arbeitstag")))</f>
        <v>Wochenende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IF(C14="Arbeitstag",'Einstellungen'!$B$6,0)</f>
        <v>0</v>
      </c>
      <c r="J14" s="22">
        <f>H14+IF(OR(G14="Urlaub",G14="Krank",G14="Arzttermin",G14="Freizeitausgleich",G14="Dienstreise"),I14,IF(G14="Halber Urlaubstag",I14/2,0))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IF(YEAR(DATE('Einstellungen'!$B$5,1,1)+10)='Einstellungen'!$B$5,DATE('Einstellungen'!$B$5,1,1)+10,"")</f>
        <v>46398</v>
      </c>
      <c r="B15" s="19">
        <f>A15</f>
        <v>46398</v>
      </c>
      <c r="C15" s="20" t="str">
        <f>IF(A15="","",IF(COUNTIF('Feiertage'!$A$5:$A$80,A15)&gt;0,"Feiertag",IF(WEEKDAY(A15,2)&gt;5,"Wochenende","Arbeitstag")))</f>
        <v>Arbeitstag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IF(C15="Arbeitstag",'Einstellungen'!$B$6,0)</f>
        <v>8</v>
      </c>
      <c r="J15" s="22">
        <f>H15+IF(OR(G15="Urlaub",G15="Krank",G15="Arzttermin",G15="Freizeitausgleich",G15="Dienstreise"),I15,IF(G15="Halber Urlaubstag",I15/2,0))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IF(YEAR(DATE('Einstellungen'!$B$5,1,1)+11)='Einstellungen'!$B$5,DATE('Einstellungen'!$B$5,1,1)+11,"")</f>
        <v>46399</v>
      </c>
      <c r="B16" s="19">
        <f>A16</f>
        <v>46399</v>
      </c>
      <c r="C16" s="20" t="str">
        <f>IF(A16="","",IF(COUNTIF('Feiertage'!$A$5:$A$80,A16)&gt;0,"Feiertag",IF(WEEKDAY(A16,2)&gt;5,"Wochenende","Arbeitstag")))</f>
        <v>Arbeitstag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IF(C16="Arbeitstag",'Einstellungen'!$B$6,0)</f>
        <v>8</v>
      </c>
      <c r="J16" s="22">
        <f>H16+IF(OR(G16="Urlaub",G16="Krank",G16="Arzttermin",G16="Freizeitausgleich",G16="Dienstreise"),I16,IF(G16="Halber Urlaubstag",I16/2,0))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IF(YEAR(DATE('Einstellungen'!$B$5,1,1)+12)='Einstellungen'!$B$5,DATE('Einstellungen'!$B$5,1,1)+12,"")</f>
        <v>46400</v>
      </c>
      <c r="B17" s="19">
        <f>A17</f>
        <v>46400</v>
      </c>
      <c r="C17" s="20" t="str">
        <f>IF(A17="","",IF(COUNTIF('Feiertage'!$A$5:$A$80,A17)&gt;0,"Feiertag",IF(WEEKDAY(A17,2)&gt;5,"Wochenende","Arbeitstag")))</f>
        <v>Arbeitstag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IF(C17="Arbeitstag",'Einstellungen'!$B$6,0)</f>
        <v>8</v>
      </c>
      <c r="J17" s="22">
        <f>H17+IF(OR(G17="Urlaub",G17="Krank",G17="Arzttermin",G17="Freizeitausgleich",G17="Dienstreise"),I17,IF(G17="Halber Urlaubstag",I17/2,0))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IF(YEAR(DATE('Einstellungen'!$B$5,1,1)+13)='Einstellungen'!$B$5,DATE('Einstellungen'!$B$5,1,1)+13,"")</f>
        <v>46401</v>
      </c>
      <c r="B18" s="19">
        <f>A18</f>
        <v>46401</v>
      </c>
      <c r="C18" s="20" t="str">
        <f>IF(A18="","",IF(COUNTIF('Feiertage'!$A$5:$A$80,A18)&gt;0,"Feiertag",IF(WEEKDAY(A18,2)&gt;5,"Wochenende","Arbeitstag")))</f>
        <v>Arbeitstag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IF(C18="Arbeitstag",'Einstellungen'!$B$6,0)</f>
        <v>8</v>
      </c>
      <c r="J18" s="22">
        <f>H18+IF(OR(G18="Urlaub",G18="Krank",G18="Arzttermin",G18="Freizeitausgleich",G18="Dienstreise"),I18,IF(G18="Halber Urlaubstag",I18/2,0))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IF(YEAR(DATE('Einstellungen'!$B$5,1,1)+14)='Einstellungen'!$B$5,DATE('Einstellungen'!$B$5,1,1)+14,"")</f>
        <v>46402</v>
      </c>
      <c r="B19" s="19">
        <f>A19</f>
        <v>46402</v>
      </c>
      <c r="C19" s="20" t="str">
        <f>IF(A19="","",IF(COUNTIF('Feiertage'!$A$5:$A$80,A19)&gt;0,"Feiertag",IF(WEEKDAY(A19,2)&gt;5,"Wochenende","Arbeitstag")))</f>
        <v>Arbeitstag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IF(C19="Arbeitstag",'Einstellungen'!$B$6,0)</f>
        <v>8</v>
      </c>
      <c r="J19" s="22">
        <f>H19+IF(OR(G19="Urlaub",G19="Krank",G19="Arzttermin",G19="Freizeitausgleich",G19="Dienstreise"),I19,IF(G19="Halber Urlaubstag",I19/2,0))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IF(YEAR(DATE('Einstellungen'!$B$5,1,1)+15)='Einstellungen'!$B$5,DATE('Einstellungen'!$B$5,1,1)+15,"")</f>
        <v>46403</v>
      </c>
      <c r="B20" s="19">
        <f>A20</f>
        <v>46403</v>
      </c>
      <c r="C20" s="20" t="str">
        <f>IF(A20="","",IF(COUNTIF('Feiertage'!$A$5:$A$80,A20)&gt;0,"Feiertag",IF(WEEKDAY(A20,2)&gt;5,"Wochenende","Arbeitstag")))</f>
        <v>Wochenende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IF(C20="Arbeitstag",'Einstellungen'!$B$6,0)</f>
        <v>0</v>
      </c>
      <c r="J20" s="22">
        <f>H20+IF(OR(G20="Urlaub",G20="Krank",G20="Arzttermin",G20="Freizeitausgleich",G20="Dienstreise"),I20,IF(G20="Halber Urlaubstag",I20/2,0))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IF(YEAR(DATE('Einstellungen'!$B$5,1,1)+16)='Einstellungen'!$B$5,DATE('Einstellungen'!$B$5,1,1)+16,"")</f>
        <v>46404</v>
      </c>
      <c r="B21" s="19">
        <f>A21</f>
        <v>46404</v>
      </c>
      <c r="C21" s="20" t="str">
        <f>IF(A21="","",IF(COUNTIF('Feiertage'!$A$5:$A$80,A21)&gt;0,"Feiertag",IF(WEEKDAY(A21,2)&gt;5,"Wochenende","Arbeitstag")))</f>
        <v>Wochenende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IF(C21="Arbeitstag",'Einstellungen'!$B$6,0)</f>
        <v>0</v>
      </c>
      <c r="J21" s="22">
        <f>H21+IF(OR(G21="Urlaub",G21="Krank",G21="Arzttermin",G21="Freizeitausgleich",G21="Dienstreise"),I21,IF(G21="Halber Urlaubstag",I21/2,0))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IF(YEAR(DATE('Einstellungen'!$B$5,1,1)+17)='Einstellungen'!$B$5,DATE('Einstellungen'!$B$5,1,1)+17,"")</f>
        <v>46405</v>
      </c>
      <c r="B22" s="19">
        <f>A22</f>
        <v>46405</v>
      </c>
      <c r="C22" s="20" t="str">
        <f>IF(A22="","",IF(COUNTIF('Feiertage'!$A$5:$A$80,A22)&gt;0,"Feiertag",IF(WEEKDAY(A22,2)&gt;5,"Wochenende","Arbeitstag")))</f>
        <v>Arbeitstag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IF(C22="Arbeitstag",'Einstellungen'!$B$6,0)</f>
        <v>8</v>
      </c>
      <c r="J22" s="22">
        <f>H22+IF(OR(G22="Urlaub",G22="Krank",G22="Arzttermin",G22="Freizeitausgleich",G22="Dienstreise"),I22,IF(G22="Halber Urlaubstag",I22/2,0))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IF(YEAR(DATE('Einstellungen'!$B$5,1,1)+18)='Einstellungen'!$B$5,DATE('Einstellungen'!$B$5,1,1)+18,"")</f>
        <v>46406</v>
      </c>
      <c r="B23" s="19">
        <f>A23</f>
        <v>46406</v>
      </c>
      <c r="C23" s="20" t="str">
        <f>IF(A23="","",IF(COUNTIF('Feiertage'!$A$5:$A$80,A23)&gt;0,"Feiertag",IF(WEEKDAY(A23,2)&gt;5,"Wochenende","Arbeitstag")))</f>
        <v>Arbeitstag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IF(C23="Arbeitstag",'Einstellungen'!$B$6,0)</f>
        <v>8</v>
      </c>
      <c r="J23" s="22">
        <f>H23+IF(OR(G23="Urlaub",G23="Krank",G23="Arzttermin",G23="Freizeitausgleich",G23="Dienstreise"),I23,IF(G23="Halber Urlaubstag",I23/2,0))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IF(YEAR(DATE('Einstellungen'!$B$5,1,1)+19)='Einstellungen'!$B$5,DATE('Einstellungen'!$B$5,1,1)+19,"")</f>
        <v>46407</v>
      </c>
      <c r="B24" s="19">
        <f>A24</f>
        <v>46407</v>
      </c>
      <c r="C24" s="20" t="str">
        <f>IF(A24="","",IF(COUNTIF('Feiertage'!$A$5:$A$80,A24)&gt;0,"Feiertag",IF(WEEKDAY(A24,2)&gt;5,"Wochenende","Arbeitstag")))</f>
        <v>Arbeitstag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IF(C24="Arbeitstag",'Einstellungen'!$B$6,0)</f>
        <v>8</v>
      </c>
      <c r="J24" s="22">
        <f>H24+IF(OR(G24="Urlaub",G24="Krank",G24="Arzttermin",G24="Freizeitausgleich",G24="Dienstreise"),I24,IF(G24="Halber Urlaubstag",I24/2,0))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IF(YEAR(DATE('Einstellungen'!$B$5,1,1)+20)='Einstellungen'!$B$5,DATE('Einstellungen'!$B$5,1,1)+20,"")</f>
        <v>46408</v>
      </c>
      <c r="B25" s="19">
        <f>A25</f>
        <v>46408</v>
      </c>
      <c r="C25" s="20" t="str">
        <f>IF(A25="","",IF(COUNTIF('Feiertage'!$A$5:$A$80,A25)&gt;0,"Feiertag",IF(WEEKDAY(A25,2)&gt;5,"Wochenende","Arbeitstag")))</f>
        <v>Arbeitstag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IF(C25="Arbeitstag",'Einstellungen'!$B$6,0)</f>
        <v>8</v>
      </c>
      <c r="J25" s="22">
        <f>H25+IF(OR(G25="Urlaub",G25="Krank",G25="Arzttermin",G25="Freizeitausgleich",G25="Dienstreise"),I25,IF(G25="Halber Urlaubstag",I25/2,0))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IF(YEAR(DATE('Einstellungen'!$B$5,1,1)+21)='Einstellungen'!$B$5,DATE('Einstellungen'!$B$5,1,1)+21,"")</f>
        <v>46409</v>
      </c>
      <c r="B26" s="19">
        <f>A26</f>
        <v>46409</v>
      </c>
      <c r="C26" s="20" t="str">
        <f>IF(A26="","",IF(COUNTIF('Feiertage'!$A$5:$A$80,A26)&gt;0,"Feiertag",IF(WEEKDAY(A26,2)&gt;5,"Wochenende","Arbeitstag")))</f>
        <v>Arbeitstag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IF(C26="Arbeitstag",'Einstellungen'!$B$6,0)</f>
        <v>8</v>
      </c>
      <c r="J26" s="22">
        <f>H26+IF(OR(G26="Urlaub",G26="Krank",G26="Arzttermin",G26="Freizeitausgleich",G26="Dienstreise"),I26,IF(G26="Halber Urlaubstag",I26/2,0))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IF(YEAR(DATE('Einstellungen'!$B$5,1,1)+22)='Einstellungen'!$B$5,DATE('Einstellungen'!$B$5,1,1)+22,"")</f>
        <v>46410</v>
      </c>
      <c r="B27" s="19">
        <f>A27</f>
        <v>46410</v>
      </c>
      <c r="C27" s="20" t="str">
        <f>IF(A27="","",IF(COUNTIF('Feiertage'!$A$5:$A$80,A27)&gt;0,"Feiertag",IF(WEEKDAY(A27,2)&gt;5,"Wochenende","Arbeitstag")))</f>
        <v>Wochenende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IF(C27="Arbeitstag",'Einstellungen'!$B$6,0)</f>
        <v>0</v>
      </c>
      <c r="J27" s="22">
        <f>H27+IF(OR(G27="Urlaub",G27="Krank",G27="Arzttermin",G27="Freizeitausgleich",G27="Dienstreise"),I27,IF(G27="Halber Urlaubstag",I27/2,0))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IF(YEAR(DATE('Einstellungen'!$B$5,1,1)+23)='Einstellungen'!$B$5,DATE('Einstellungen'!$B$5,1,1)+23,"")</f>
        <v>46411</v>
      </c>
      <c r="B28" s="19">
        <f>A28</f>
        <v>46411</v>
      </c>
      <c r="C28" s="20" t="str">
        <f>IF(A28="","",IF(COUNTIF('Feiertage'!$A$5:$A$80,A28)&gt;0,"Feiertag",IF(WEEKDAY(A28,2)&gt;5,"Wochenende","Arbeitstag")))</f>
        <v>Wochenende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IF(C28="Arbeitstag",'Einstellungen'!$B$6,0)</f>
        <v>0</v>
      </c>
      <c r="J28" s="22">
        <f>H28+IF(OR(G28="Urlaub",G28="Krank",G28="Arzttermin",G28="Freizeitausgleich",G28="Dienstreise"),I28,IF(G28="Halber Urlaubstag",I28/2,0))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IF(YEAR(DATE('Einstellungen'!$B$5,1,1)+24)='Einstellungen'!$B$5,DATE('Einstellungen'!$B$5,1,1)+24,"")</f>
        <v>46412</v>
      </c>
      <c r="B29" s="19">
        <f>A29</f>
        <v>46412</v>
      </c>
      <c r="C29" s="20" t="str">
        <f>IF(A29="","",IF(COUNTIF('Feiertage'!$A$5:$A$80,A29)&gt;0,"Feiertag",IF(WEEKDAY(A29,2)&gt;5,"Wochenende","Arbeitstag")))</f>
        <v>Arbeitstag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IF(C29="Arbeitstag",'Einstellungen'!$B$6,0)</f>
        <v>8</v>
      </c>
      <c r="J29" s="22">
        <f>H29+IF(OR(G29="Urlaub",G29="Krank",G29="Arzttermin",G29="Freizeitausgleich",G29="Dienstreise"),I29,IF(G29="Halber Urlaubstag",I29/2,0))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IF(YEAR(DATE('Einstellungen'!$B$5,1,1)+25)='Einstellungen'!$B$5,DATE('Einstellungen'!$B$5,1,1)+25,"")</f>
        <v>46413</v>
      </c>
      <c r="B30" s="19">
        <f>A30</f>
        <v>46413</v>
      </c>
      <c r="C30" s="20" t="str">
        <f>IF(A30="","",IF(COUNTIF('Feiertage'!$A$5:$A$80,A30)&gt;0,"Feiertag",IF(WEEKDAY(A30,2)&gt;5,"Wochenende","Arbeitstag")))</f>
        <v>Arbeitstag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IF(C30="Arbeitstag",'Einstellungen'!$B$6,0)</f>
        <v>8</v>
      </c>
      <c r="J30" s="22">
        <f>H30+IF(OR(G30="Urlaub",G30="Krank",G30="Arzttermin",G30="Freizeitausgleich",G30="Dienstreise"),I30,IF(G30="Halber Urlaubstag",I30/2,0))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IF(YEAR(DATE('Einstellungen'!$B$5,1,1)+26)='Einstellungen'!$B$5,DATE('Einstellungen'!$B$5,1,1)+26,"")</f>
        <v>46414</v>
      </c>
      <c r="B31" s="19">
        <f>A31</f>
        <v>46414</v>
      </c>
      <c r="C31" s="20" t="str">
        <f>IF(A31="","",IF(COUNTIF('Feiertage'!$A$5:$A$80,A31)&gt;0,"Feiertag",IF(WEEKDAY(A31,2)&gt;5,"Wochenende","Arbeitstag")))</f>
        <v>Arbeitstag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IF(C31="Arbeitstag",'Einstellungen'!$B$6,0)</f>
        <v>8</v>
      </c>
      <c r="J31" s="22">
        <f>H31+IF(OR(G31="Urlaub",G31="Krank",G31="Arzttermin",G31="Freizeitausgleich",G31="Dienstreise"),I31,IF(G31="Halber Urlaubstag",I31/2,0))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IF(YEAR(DATE('Einstellungen'!$B$5,1,1)+27)='Einstellungen'!$B$5,DATE('Einstellungen'!$B$5,1,1)+27,"")</f>
        <v>46415</v>
      </c>
      <c r="B32" s="19">
        <f>A32</f>
        <v>46415</v>
      </c>
      <c r="C32" s="20" t="str">
        <f>IF(A32="","",IF(COUNTIF('Feiertage'!$A$5:$A$80,A32)&gt;0,"Feiertag",IF(WEEKDAY(A32,2)&gt;5,"Wochenende","Arbeitstag")))</f>
        <v>Arbeitstag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IF(C32="Arbeitstag",'Einstellungen'!$B$6,0)</f>
        <v>8</v>
      </c>
      <c r="J32" s="22">
        <f>H32+IF(OR(G32="Urlaub",G32="Krank",G32="Arzttermin",G32="Freizeitausgleich",G32="Dienstreise"),I32,IF(G32="Halber Urlaubstag",I32/2,0))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IF(YEAR(DATE('Einstellungen'!$B$5,1,1)+28)='Einstellungen'!$B$5,DATE('Einstellungen'!$B$5,1,1)+28,"")</f>
        <v>46416</v>
      </c>
      <c r="B33" s="19">
        <f>A33</f>
        <v>46416</v>
      </c>
      <c r="C33" s="20" t="str">
        <f>IF(A33="","",IF(COUNTIF('Feiertage'!$A$5:$A$80,A33)&gt;0,"Feiertag",IF(WEEKDAY(A33,2)&gt;5,"Wochenende","Arbeitstag")))</f>
        <v>Arbeitstag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IF(C33="Arbeitstag",'Einstellungen'!$B$6,0)</f>
        <v>8</v>
      </c>
      <c r="J33" s="22">
        <f>H33+IF(OR(G33="Urlaub",G33="Krank",G33="Arzttermin",G33="Freizeitausgleich",G33="Dienstreise"),I33,IF(G33="Halber Urlaubstag",I33/2,0))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IF(YEAR(DATE('Einstellungen'!$B$5,1,1)+29)='Einstellungen'!$B$5,DATE('Einstellungen'!$B$5,1,1)+29,"")</f>
        <v>46417</v>
      </c>
      <c r="B34" s="19">
        <f>A34</f>
        <v>46417</v>
      </c>
      <c r="C34" s="20" t="str">
        <f>IF(A34="","",IF(COUNTIF('Feiertage'!$A$5:$A$80,A34)&gt;0,"Feiertag",IF(WEEKDAY(A34,2)&gt;5,"Wochenende","Arbeitstag")))</f>
        <v>Wochenende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IF(C34="Arbeitstag",'Einstellungen'!$B$6,0)</f>
        <v>0</v>
      </c>
      <c r="J34" s="22">
        <f>H34+IF(OR(G34="Urlaub",G34="Krank",G34="Arzttermin",G34="Freizeitausgleich",G34="Dienstreise"),I34,IF(G34="Halber Urlaubstag",I34/2,0))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IF(YEAR(DATE('Einstellungen'!$B$5,1,1)+30)='Einstellungen'!$B$5,DATE('Einstellungen'!$B$5,1,1)+30,"")</f>
        <v>46418</v>
      </c>
      <c r="B35" s="19">
        <f>A35</f>
        <v>46418</v>
      </c>
      <c r="C35" s="20" t="str">
        <f>IF(A35="","",IF(COUNTIF('Feiertage'!$A$5:$A$80,A35)&gt;0,"Feiertag",IF(WEEKDAY(A35,2)&gt;5,"Wochenende","Arbeitstag")))</f>
        <v>Wochenende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IF(C35="Arbeitstag",'Einstellungen'!$B$6,0)</f>
        <v>0</v>
      </c>
      <c r="J35" s="22">
        <f>H35+IF(OR(G35="Urlaub",G35="Krank",G35="Arzttermin",G35="Freizeitausgleich",G35="Dienstreise"),I35,IF(G35="Halber Urlaubstag",I35/2,0))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IF(YEAR(DATE('Einstellungen'!$B$5,1,1)+31)='Einstellungen'!$B$5,DATE('Einstellungen'!$B$5,1,1)+31,"")</f>
        <v>46419</v>
      </c>
      <c r="B36" s="19">
        <f>A36</f>
        <v>46419</v>
      </c>
      <c r="C36" s="20" t="str">
        <f>IF(A36="","",IF(COUNTIF('Feiertage'!$A$5:$A$80,A36)&gt;0,"Feiertag",IF(WEEKDAY(A36,2)&gt;5,"Wochenende","Arbeitstag")))</f>
        <v>Arbeitstag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IF(C36="Arbeitstag",'Einstellungen'!$B$6,0)</f>
        <v>8</v>
      </c>
      <c r="J36" s="22">
        <f>H36+IF(OR(G36="Urlaub",G36="Krank",G36="Arzttermin",G36="Freizeitausgleich",G36="Dienstreise"),I36,IF(G36="Halber Urlaubstag",I36/2,0))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IF(YEAR(DATE('Einstellungen'!$B$5,1,1)+32)='Einstellungen'!$B$5,DATE('Einstellungen'!$B$5,1,1)+32,"")</f>
        <v>46420</v>
      </c>
      <c r="B37" s="19">
        <f>A37</f>
        <v>46420</v>
      </c>
      <c r="C37" s="20" t="str">
        <f>IF(A37="","",IF(COUNTIF('Feiertage'!$A$5:$A$80,A37)&gt;0,"Feiertag",IF(WEEKDAY(A37,2)&gt;5,"Wochenende","Arbeitstag")))</f>
        <v>Arbeitstag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IF(C37="Arbeitstag",'Einstellungen'!$B$6,0)</f>
        <v>8</v>
      </c>
      <c r="J37" s="22">
        <f>H37+IF(OR(G37="Urlaub",G37="Krank",G37="Arzttermin",G37="Freizeitausgleich",G37="Dienstreise"),I37,IF(G37="Halber Urlaubstag",I37/2,0))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IF(YEAR(DATE('Einstellungen'!$B$5,1,1)+33)='Einstellungen'!$B$5,DATE('Einstellungen'!$B$5,1,1)+33,"")</f>
        <v>46421</v>
      </c>
      <c r="B38" s="19">
        <f>A38</f>
        <v>46421</v>
      </c>
      <c r="C38" s="20" t="str">
        <f>IF(A38="","",IF(COUNTIF('Feiertage'!$A$5:$A$80,A38)&gt;0,"Feiertag",IF(WEEKDAY(A38,2)&gt;5,"Wochenende","Arbeitstag")))</f>
        <v>Arbeitstag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IF(C38="Arbeitstag",'Einstellungen'!$B$6,0)</f>
        <v>8</v>
      </c>
      <c r="J38" s="22">
        <f>H38+IF(OR(G38="Urlaub",G38="Krank",G38="Arzttermin",G38="Freizeitausgleich",G38="Dienstreise"),I38,IF(G38="Halber Urlaubstag",I38/2,0))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IF(YEAR(DATE('Einstellungen'!$B$5,1,1)+34)='Einstellungen'!$B$5,DATE('Einstellungen'!$B$5,1,1)+34,"")</f>
        <v>46422</v>
      </c>
      <c r="B39" s="19">
        <f>A39</f>
        <v>46422</v>
      </c>
      <c r="C39" s="20" t="str">
        <f>IF(A39="","",IF(COUNTIF('Feiertage'!$A$5:$A$80,A39)&gt;0,"Feiertag",IF(WEEKDAY(A39,2)&gt;5,"Wochenende","Arbeitstag")))</f>
        <v>Arbeitstag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IF(C39="Arbeitstag",'Einstellungen'!$B$6,0)</f>
        <v>8</v>
      </c>
      <c r="J39" s="22">
        <f>H39+IF(OR(G39="Urlaub",G39="Krank",G39="Arzttermin",G39="Freizeitausgleich",G39="Dienstreise"),I39,IF(G39="Halber Urlaubstag",I39/2,0))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IF(YEAR(DATE('Einstellungen'!$B$5,1,1)+35)='Einstellungen'!$B$5,DATE('Einstellungen'!$B$5,1,1)+35,"")</f>
        <v>46423</v>
      </c>
      <c r="B40" s="19">
        <f>A40</f>
        <v>46423</v>
      </c>
      <c r="C40" s="20" t="str">
        <f>IF(A40="","",IF(COUNTIF('Feiertage'!$A$5:$A$80,A40)&gt;0,"Feiertag",IF(WEEKDAY(A40,2)&gt;5,"Wochenende","Arbeitstag")))</f>
        <v>Arbeitstag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IF(C40="Arbeitstag",'Einstellungen'!$B$6,0)</f>
        <v>8</v>
      </c>
      <c r="J40" s="22">
        <f>H40+IF(OR(G40="Urlaub",G40="Krank",G40="Arzttermin",G40="Freizeitausgleich",G40="Dienstreise"),I40,IF(G40="Halber Urlaubstag",I40/2,0))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IF(YEAR(DATE('Einstellungen'!$B$5,1,1)+36)='Einstellungen'!$B$5,DATE('Einstellungen'!$B$5,1,1)+36,"")</f>
        <v>46424</v>
      </c>
      <c r="B41" s="19">
        <f>A41</f>
        <v>46424</v>
      </c>
      <c r="C41" s="20" t="str">
        <f>IF(A41="","",IF(COUNTIF('Feiertage'!$A$5:$A$80,A41)&gt;0,"Feiertag",IF(WEEKDAY(A41,2)&gt;5,"Wochenende","Arbeitstag")))</f>
        <v>Wochenende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IF(C41="Arbeitstag",'Einstellungen'!$B$6,0)</f>
        <v>0</v>
      </c>
      <c r="J41" s="22">
        <f>H41+IF(OR(G41="Urlaub",G41="Krank",G41="Arzttermin",G41="Freizeitausgleich",G41="Dienstreise"),I41,IF(G41="Halber Urlaubstag",I41/2,0))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IF(YEAR(DATE('Einstellungen'!$B$5,1,1)+37)='Einstellungen'!$B$5,DATE('Einstellungen'!$B$5,1,1)+37,"")</f>
        <v>46425</v>
      </c>
      <c r="B42" s="19">
        <f>A42</f>
        <v>46425</v>
      </c>
      <c r="C42" s="20" t="str">
        <f>IF(A42="","",IF(COUNTIF('Feiertage'!$A$5:$A$80,A42)&gt;0,"Feiertag",IF(WEEKDAY(A42,2)&gt;5,"Wochenende","Arbeitstag")))</f>
        <v>Wochenende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IF(C42="Arbeitstag",'Einstellungen'!$B$6,0)</f>
        <v>0</v>
      </c>
      <c r="J42" s="22">
        <f>H42+IF(OR(G42="Urlaub",G42="Krank",G42="Arzttermin",G42="Freizeitausgleich",G42="Dienstreise"),I42,IF(G42="Halber Urlaubstag",I42/2,0))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IF(YEAR(DATE('Einstellungen'!$B$5,1,1)+38)='Einstellungen'!$B$5,DATE('Einstellungen'!$B$5,1,1)+38,"")</f>
        <v>46426</v>
      </c>
      <c r="B43" s="19">
        <f>A43</f>
        <v>46426</v>
      </c>
      <c r="C43" s="20" t="str">
        <f>IF(A43="","",IF(COUNTIF('Feiertage'!$A$5:$A$80,A43)&gt;0,"Feiertag",IF(WEEKDAY(A43,2)&gt;5,"Wochenende","Arbeitstag")))</f>
        <v>Arbeitstag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IF(C43="Arbeitstag",'Einstellungen'!$B$6,0)</f>
        <v>8</v>
      </c>
      <c r="J43" s="22">
        <f>H43+IF(OR(G43="Urlaub",G43="Krank",G43="Arzttermin",G43="Freizeitausgleich",G43="Dienstreise"),I43,IF(G43="Halber Urlaubstag",I43/2,0))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IF(YEAR(DATE('Einstellungen'!$B$5,1,1)+39)='Einstellungen'!$B$5,DATE('Einstellungen'!$B$5,1,1)+39,"")</f>
        <v>46427</v>
      </c>
      <c r="B44" s="19">
        <f>A44</f>
        <v>46427</v>
      </c>
      <c r="C44" s="20" t="str">
        <f>IF(A44="","",IF(COUNTIF('Feiertage'!$A$5:$A$80,A44)&gt;0,"Feiertag",IF(WEEKDAY(A44,2)&gt;5,"Wochenende","Arbeitstag")))</f>
        <v>Arbeitstag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IF(C44="Arbeitstag",'Einstellungen'!$B$6,0)</f>
        <v>8</v>
      </c>
      <c r="J44" s="22">
        <f>H44+IF(OR(G44="Urlaub",G44="Krank",G44="Arzttermin",G44="Freizeitausgleich",G44="Dienstreise"),I44,IF(G44="Halber Urlaubstag",I44/2,0))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IF(YEAR(DATE('Einstellungen'!$B$5,1,1)+40)='Einstellungen'!$B$5,DATE('Einstellungen'!$B$5,1,1)+40,"")</f>
        <v>46428</v>
      </c>
      <c r="B45" s="19">
        <f>A45</f>
        <v>46428</v>
      </c>
      <c r="C45" s="20" t="str">
        <f>IF(A45="","",IF(COUNTIF('Feiertage'!$A$5:$A$80,A45)&gt;0,"Feiertag",IF(WEEKDAY(A45,2)&gt;5,"Wochenende","Arbeitstag")))</f>
        <v>Arbeitstag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IF(C45="Arbeitstag",'Einstellungen'!$B$6,0)</f>
        <v>8</v>
      </c>
      <c r="J45" s="22">
        <f>H45+IF(OR(G45="Urlaub",G45="Krank",G45="Arzttermin",G45="Freizeitausgleich",G45="Dienstreise"),I45,IF(G45="Halber Urlaubstag",I45/2,0))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IF(YEAR(DATE('Einstellungen'!$B$5,1,1)+41)='Einstellungen'!$B$5,DATE('Einstellungen'!$B$5,1,1)+41,"")</f>
        <v>46429</v>
      </c>
      <c r="B46" s="19">
        <f>A46</f>
        <v>46429</v>
      </c>
      <c r="C46" s="20" t="str">
        <f>IF(A46="","",IF(COUNTIF('Feiertage'!$A$5:$A$80,A46)&gt;0,"Feiertag",IF(WEEKDAY(A46,2)&gt;5,"Wochenende","Arbeitstag")))</f>
        <v>Arbeitstag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IF(C46="Arbeitstag",'Einstellungen'!$B$6,0)</f>
        <v>8</v>
      </c>
      <c r="J46" s="22">
        <f>H46+IF(OR(G46="Urlaub",G46="Krank",G46="Arzttermin",G46="Freizeitausgleich",G46="Dienstreise"),I46,IF(G46="Halber Urlaubstag",I46/2,0))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IF(YEAR(DATE('Einstellungen'!$B$5,1,1)+42)='Einstellungen'!$B$5,DATE('Einstellungen'!$B$5,1,1)+42,"")</f>
        <v>46430</v>
      </c>
      <c r="B47" s="19">
        <f>A47</f>
        <v>46430</v>
      </c>
      <c r="C47" s="20" t="str">
        <f>IF(A47="","",IF(COUNTIF('Feiertage'!$A$5:$A$80,A47)&gt;0,"Feiertag",IF(WEEKDAY(A47,2)&gt;5,"Wochenende","Arbeitstag")))</f>
        <v>Arbeitstag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IF(C47="Arbeitstag",'Einstellungen'!$B$6,0)</f>
        <v>8</v>
      </c>
      <c r="J47" s="22">
        <f>H47+IF(OR(G47="Urlaub",G47="Krank",G47="Arzttermin",G47="Freizeitausgleich",G47="Dienstreise"),I47,IF(G47="Halber Urlaubstag",I47/2,0))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IF(YEAR(DATE('Einstellungen'!$B$5,1,1)+43)='Einstellungen'!$B$5,DATE('Einstellungen'!$B$5,1,1)+43,"")</f>
        <v>46431</v>
      </c>
      <c r="B48" s="19">
        <f>A48</f>
        <v>46431</v>
      </c>
      <c r="C48" s="20" t="str">
        <f>IF(A48="","",IF(COUNTIF('Feiertage'!$A$5:$A$80,A48)&gt;0,"Feiertag",IF(WEEKDAY(A48,2)&gt;5,"Wochenende","Arbeitstag")))</f>
        <v>Wochenende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IF(C48="Arbeitstag",'Einstellungen'!$B$6,0)</f>
        <v>0</v>
      </c>
      <c r="J48" s="22">
        <f>H48+IF(OR(G48="Urlaub",G48="Krank",G48="Arzttermin",G48="Freizeitausgleich",G48="Dienstreise"),I48,IF(G48="Halber Urlaubstag",I48/2,0))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IF(YEAR(DATE('Einstellungen'!$B$5,1,1)+44)='Einstellungen'!$B$5,DATE('Einstellungen'!$B$5,1,1)+44,"")</f>
        <v>46432</v>
      </c>
      <c r="B49" s="19">
        <f>A49</f>
        <v>46432</v>
      </c>
      <c r="C49" s="20" t="str">
        <f>IF(A49="","",IF(COUNTIF('Feiertage'!$A$5:$A$80,A49)&gt;0,"Feiertag",IF(WEEKDAY(A49,2)&gt;5,"Wochenende","Arbeitstag")))</f>
        <v>Wochenende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IF(C49="Arbeitstag",'Einstellungen'!$B$6,0)</f>
        <v>0</v>
      </c>
      <c r="J49" s="22">
        <f>H49+IF(OR(G49="Urlaub",G49="Krank",G49="Arzttermin",G49="Freizeitausgleich",G49="Dienstreise"),I49,IF(G49="Halber Urlaubstag",I49/2,0))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IF(YEAR(DATE('Einstellungen'!$B$5,1,1)+45)='Einstellungen'!$B$5,DATE('Einstellungen'!$B$5,1,1)+45,"")</f>
        <v>46433</v>
      </c>
      <c r="B50" s="19">
        <f>A50</f>
        <v>46433</v>
      </c>
      <c r="C50" s="20" t="str">
        <f>IF(A50="","",IF(COUNTIF('Feiertage'!$A$5:$A$80,A50)&gt;0,"Feiertag",IF(WEEKDAY(A50,2)&gt;5,"Wochenende","Arbeitstag")))</f>
        <v>Arbeitstag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IF(C50="Arbeitstag",'Einstellungen'!$B$6,0)</f>
        <v>8</v>
      </c>
      <c r="J50" s="22">
        <f>H50+IF(OR(G50="Urlaub",G50="Krank",G50="Arzttermin",G50="Freizeitausgleich",G50="Dienstreise"),I50,IF(G50="Halber Urlaubstag",I50/2,0))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IF(YEAR(DATE('Einstellungen'!$B$5,1,1)+46)='Einstellungen'!$B$5,DATE('Einstellungen'!$B$5,1,1)+46,"")</f>
        <v>46434</v>
      </c>
      <c r="B51" s="19">
        <f>A51</f>
        <v>46434</v>
      </c>
      <c r="C51" s="20" t="str">
        <f>IF(A51="","",IF(COUNTIF('Feiertage'!$A$5:$A$80,A51)&gt;0,"Feiertag",IF(WEEKDAY(A51,2)&gt;5,"Wochenende","Arbeitstag")))</f>
        <v>Arbeitstag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IF(C51="Arbeitstag",'Einstellungen'!$B$6,0)</f>
        <v>8</v>
      </c>
      <c r="J51" s="22">
        <f>H51+IF(OR(G51="Urlaub",G51="Krank",G51="Arzttermin",G51="Freizeitausgleich",G51="Dienstreise"),I51,IF(G51="Halber Urlaubstag",I51/2,0))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IF(YEAR(DATE('Einstellungen'!$B$5,1,1)+47)='Einstellungen'!$B$5,DATE('Einstellungen'!$B$5,1,1)+47,"")</f>
        <v>46435</v>
      </c>
      <c r="B52" s="19">
        <f>A52</f>
        <v>46435</v>
      </c>
      <c r="C52" s="20" t="str">
        <f>IF(A52="","",IF(COUNTIF('Feiertage'!$A$5:$A$80,A52)&gt;0,"Feiertag",IF(WEEKDAY(A52,2)&gt;5,"Wochenende","Arbeitstag")))</f>
        <v>Arbeitstag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IF(C52="Arbeitstag",'Einstellungen'!$B$6,0)</f>
        <v>8</v>
      </c>
      <c r="J52" s="22">
        <f>H52+IF(OR(G52="Urlaub",G52="Krank",G52="Arzttermin",G52="Freizeitausgleich",G52="Dienstreise"),I52,IF(G52="Halber Urlaubstag",I52/2,0))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IF(YEAR(DATE('Einstellungen'!$B$5,1,1)+48)='Einstellungen'!$B$5,DATE('Einstellungen'!$B$5,1,1)+48,"")</f>
        <v>46436</v>
      </c>
      <c r="B53" s="19">
        <f>A53</f>
        <v>46436</v>
      </c>
      <c r="C53" s="20" t="str">
        <f>IF(A53="","",IF(COUNTIF('Feiertage'!$A$5:$A$80,A53)&gt;0,"Feiertag",IF(WEEKDAY(A53,2)&gt;5,"Wochenende","Arbeitstag")))</f>
        <v>Arbeitstag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IF(C53="Arbeitstag",'Einstellungen'!$B$6,0)</f>
        <v>8</v>
      </c>
      <c r="J53" s="22">
        <f>H53+IF(OR(G53="Urlaub",G53="Krank",G53="Arzttermin",G53="Freizeitausgleich",G53="Dienstreise"),I53,IF(G53="Halber Urlaubstag",I53/2,0))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IF(YEAR(DATE('Einstellungen'!$B$5,1,1)+49)='Einstellungen'!$B$5,DATE('Einstellungen'!$B$5,1,1)+49,"")</f>
        <v>46437</v>
      </c>
      <c r="B54" s="19">
        <f>A54</f>
        <v>46437</v>
      </c>
      <c r="C54" s="20" t="str">
        <f>IF(A54="","",IF(COUNTIF('Feiertage'!$A$5:$A$80,A54)&gt;0,"Feiertag",IF(WEEKDAY(A54,2)&gt;5,"Wochenende","Arbeitstag")))</f>
        <v>Arbeitstag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IF(C54="Arbeitstag",'Einstellungen'!$B$6,0)</f>
        <v>8</v>
      </c>
      <c r="J54" s="22">
        <f>H54+IF(OR(G54="Urlaub",G54="Krank",G54="Arzttermin",G54="Freizeitausgleich",G54="Dienstreise"),I54,IF(G54="Halber Urlaubstag",I54/2,0))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IF(YEAR(DATE('Einstellungen'!$B$5,1,1)+50)='Einstellungen'!$B$5,DATE('Einstellungen'!$B$5,1,1)+50,"")</f>
        <v>46438</v>
      </c>
      <c r="B55" s="19">
        <f>A55</f>
        <v>46438</v>
      </c>
      <c r="C55" s="20" t="str">
        <f>IF(A55="","",IF(COUNTIF('Feiertage'!$A$5:$A$80,A55)&gt;0,"Feiertag",IF(WEEKDAY(A55,2)&gt;5,"Wochenende","Arbeitstag")))</f>
        <v>Wochenende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IF(C55="Arbeitstag",'Einstellungen'!$B$6,0)</f>
        <v>0</v>
      </c>
      <c r="J55" s="22">
        <f>H55+IF(OR(G55="Urlaub",G55="Krank",G55="Arzttermin",G55="Freizeitausgleich",G55="Dienstreise"),I55,IF(G55="Halber Urlaubstag",I55/2,0))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IF(YEAR(DATE('Einstellungen'!$B$5,1,1)+51)='Einstellungen'!$B$5,DATE('Einstellungen'!$B$5,1,1)+51,"")</f>
        <v>46439</v>
      </c>
      <c r="B56" s="19">
        <f>A56</f>
        <v>46439</v>
      </c>
      <c r="C56" s="20" t="str">
        <f>IF(A56="","",IF(COUNTIF('Feiertage'!$A$5:$A$80,A56)&gt;0,"Feiertag",IF(WEEKDAY(A56,2)&gt;5,"Wochenende","Arbeitstag")))</f>
        <v>Wochenende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IF(C56="Arbeitstag",'Einstellungen'!$B$6,0)</f>
        <v>0</v>
      </c>
      <c r="J56" s="22">
        <f>H56+IF(OR(G56="Urlaub",G56="Krank",G56="Arzttermin",G56="Freizeitausgleich",G56="Dienstreise"),I56,IF(G56="Halber Urlaubstag",I56/2,0))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IF(YEAR(DATE('Einstellungen'!$B$5,1,1)+52)='Einstellungen'!$B$5,DATE('Einstellungen'!$B$5,1,1)+52,"")</f>
        <v>46440</v>
      </c>
      <c r="B57" s="19">
        <f>A57</f>
        <v>46440</v>
      </c>
      <c r="C57" s="20" t="str">
        <f>IF(A57="","",IF(COUNTIF('Feiertage'!$A$5:$A$80,A57)&gt;0,"Feiertag",IF(WEEKDAY(A57,2)&gt;5,"Wochenende","Arbeitstag")))</f>
        <v>Arbeitstag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IF(C57="Arbeitstag",'Einstellungen'!$B$6,0)</f>
        <v>8</v>
      </c>
      <c r="J57" s="22">
        <f>H57+IF(OR(G57="Urlaub",G57="Krank",G57="Arzttermin",G57="Freizeitausgleich",G57="Dienstreise"),I57,IF(G57="Halber Urlaubstag",I57/2,0))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IF(YEAR(DATE('Einstellungen'!$B$5,1,1)+53)='Einstellungen'!$B$5,DATE('Einstellungen'!$B$5,1,1)+53,"")</f>
        <v>46441</v>
      </c>
      <c r="B58" s="19">
        <f>A58</f>
        <v>46441</v>
      </c>
      <c r="C58" s="20" t="str">
        <f>IF(A58="","",IF(COUNTIF('Feiertage'!$A$5:$A$80,A58)&gt;0,"Feiertag",IF(WEEKDAY(A58,2)&gt;5,"Wochenende","Arbeitstag")))</f>
        <v>Arbeitstag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IF(C58="Arbeitstag",'Einstellungen'!$B$6,0)</f>
        <v>8</v>
      </c>
      <c r="J58" s="22">
        <f>H58+IF(OR(G58="Urlaub",G58="Krank",G58="Arzttermin",G58="Freizeitausgleich",G58="Dienstreise"),I58,IF(G58="Halber Urlaubstag",I58/2,0))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IF(YEAR(DATE('Einstellungen'!$B$5,1,1)+54)='Einstellungen'!$B$5,DATE('Einstellungen'!$B$5,1,1)+54,"")</f>
        <v>46442</v>
      </c>
      <c r="B59" s="19">
        <f>A59</f>
        <v>46442</v>
      </c>
      <c r="C59" s="20" t="str">
        <f>IF(A59="","",IF(COUNTIF('Feiertage'!$A$5:$A$80,A59)&gt;0,"Feiertag",IF(WEEKDAY(A59,2)&gt;5,"Wochenende","Arbeitstag")))</f>
        <v>Arbeitstag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IF(C59="Arbeitstag",'Einstellungen'!$B$6,0)</f>
        <v>8</v>
      </c>
      <c r="J59" s="22">
        <f>H59+IF(OR(G59="Urlaub",G59="Krank",G59="Arzttermin",G59="Freizeitausgleich",G59="Dienstreise"),I59,IF(G59="Halber Urlaubstag",I59/2,0))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IF(YEAR(DATE('Einstellungen'!$B$5,1,1)+55)='Einstellungen'!$B$5,DATE('Einstellungen'!$B$5,1,1)+55,"")</f>
        <v>46443</v>
      </c>
      <c r="B60" s="19">
        <f>A60</f>
        <v>46443</v>
      </c>
      <c r="C60" s="20" t="str">
        <f>IF(A60="","",IF(COUNTIF('Feiertage'!$A$5:$A$80,A60)&gt;0,"Feiertag",IF(WEEKDAY(A60,2)&gt;5,"Wochenende","Arbeitstag")))</f>
        <v>Arbeitstag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IF(C60="Arbeitstag",'Einstellungen'!$B$6,0)</f>
        <v>8</v>
      </c>
      <c r="J60" s="22">
        <f>H60+IF(OR(G60="Urlaub",G60="Krank",G60="Arzttermin",G60="Freizeitausgleich",G60="Dienstreise"),I60,IF(G60="Halber Urlaubstag",I60/2,0))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IF(YEAR(DATE('Einstellungen'!$B$5,1,1)+56)='Einstellungen'!$B$5,DATE('Einstellungen'!$B$5,1,1)+56,"")</f>
        <v>46444</v>
      </c>
      <c r="B61" s="19">
        <f>A61</f>
        <v>46444</v>
      </c>
      <c r="C61" s="20" t="str">
        <f>IF(A61="","",IF(COUNTIF('Feiertage'!$A$5:$A$80,A61)&gt;0,"Feiertag",IF(WEEKDAY(A61,2)&gt;5,"Wochenende","Arbeitstag")))</f>
        <v>Arbeitstag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IF(C61="Arbeitstag",'Einstellungen'!$B$6,0)</f>
        <v>8</v>
      </c>
      <c r="J61" s="22">
        <f>H61+IF(OR(G61="Urlaub",G61="Krank",G61="Arzttermin",G61="Freizeitausgleich",G61="Dienstreise"),I61,IF(G61="Halber Urlaubstag",I61/2,0))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IF(YEAR(DATE('Einstellungen'!$B$5,1,1)+57)='Einstellungen'!$B$5,DATE('Einstellungen'!$B$5,1,1)+57,"")</f>
        <v>46445</v>
      </c>
      <c r="B62" s="19">
        <f>A62</f>
        <v>46445</v>
      </c>
      <c r="C62" s="20" t="str">
        <f>IF(A62="","",IF(COUNTIF('Feiertage'!$A$5:$A$80,A62)&gt;0,"Feiertag",IF(WEEKDAY(A62,2)&gt;5,"Wochenende","Arbeitstag")))</f>
        <v>Wochenende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IF(C62="Arbeitstag",'Einstellungen'!$B$6,0)</f>
        <v>0</v>
      </c>
      <c r="J62" s="22">
        <f>H62+IF(OR(G62="Urlaub",G62="Krank",G62="Arzttermin",G62="Freizeitausgleich",G62="Dienstreise"),I62,IF(G62="Halber Urlaubstag",I62/2,0))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IF(YEAR(DATE('Einstellungen'!$B$5,1,1)+58)='Einstellungen'!$B$5,DATE('Einstellungen'!$B$5,1,1)+58,"")</f>
        <v>46446</v>
      </c>
      <c r="B63" s="19">
        <f>A63</f>
        <v>46446</v>
      </c>
      <c r="C63" s="20" t="str">
        <f>IF(A63="","",IF(COUNTIF('Feiertage'!$A$5:$A$80,A63)&gt;0,"Feiertag",IF(WEEKDAY(A63,2)&gt;5,"Wochenende","Arbeitstag")))</f>
        <v>Wochenende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IF(C63="Arbeitstag",'Einstellungen'!$B$6,0)</f>
        <v>0</v>
      </c>
      <c r="J63" s="22">
        <f>H63+IF(OR(G63="Urlaub",G63="Krank",G63="Arzttermin",G63="Freizeitausgleich",G63="Dienstreise"),I63,IF(G63="Halber Urlaubstag",I63/2,0))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IF(YEAR(DATE('Einstellungen'!$B$5,1,1)+59)='Einstellungen'!$B$5,DATE('Einstellungen'!$B$5,1,1)+59,"")</f>
        <v>46447</v>
      </c>
      <c r="B64" s="19">
        <f>A64</f>
        <v>46447</v>
      </c>
      <c r="C64" s="20" t="str">
        <f>IF(A64="","",IF(COUNTIF('Feiertage'!$A$5:$A$80,A64)&gt;0,"Feiertag",IF(WEEKDAY(A64,2)&gt;5,"Wochenende","Arbeitstag")))</f>
        <v>Arbeitstag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IF(C64="Arbeitstag",'Einstellungen'!$B$6,0)</f>
        <v>8</v>
      </c>
      <c r="J64" s="22">
        <f>H64+IF(OR(G64="Urlaub",G64="Krank",G64="Arzttermin",G64="Freizeitausgleich",G64="Dienstreise"),I64,IF(G64="Halber Urlaubstag",I64/2,0))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IF(YEAR(DATE('Einstellungen'!$B$5,1,1)+60)='Einstellungen'!$B$5,DATE('Einstellungen'!$B$5,1,1)+60,"")</f>
        <v>46448</v>
      </c>
      <c r="B65" s="19">
        <f>A65</f>
        <v>46448</v>
      </c>
      <c r="C65" s="20" t="str">
        <f>IF(A65="","",IF(COUNTIF('Feiertage'!$A$5:$A$80,A65)&gt;0,"Feiertag",IF(WEEKDAY(A65,2)&gt;5,"Wochenende","Arbeitstag")))</f>
        <v>Arbeitstag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IF(C65="Arbeitstag",'Einstellungen'!$B$6,0)</f>
        <v>8</v>
      </c>
      <c r="J65" s="22">
        <f>H65+IF(OR(G65="Urlaub",G65="Krank",G65="Arzttermin",G65="Freizeitausgleich",G65="Dienstreise"),I65,IF(G65="Halber Urlaubstag",I65/2,0))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IF(YEAR(DATE('Einstellungen'!$B$5,1,1)+61)='Einstellungen'!$B$5,DATE('Einstellungen'!$B$5,1,1)+61,"")</f>
        <v>46449</v>
      </c>
      <c r="B66" s="19">
        <f>A66</f>
        <v>46449</v>
      </c>
      <c r="C66" s="20" t="str">
        <f>IF(A66="","",IF(COUNTIF('Feiertage'!$A$5:$A$80,A66)&gt;0,"Feiertag",IF(WEEKDAY(A66,2)&gt;5,"Wochenende","Arbeitstag")))</f>
        <v>Arbeitstag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IF(C66="Arbeitstag",'Einstellungen'!$B$6,0)</f>
        <v>8</v>
      </c>
      <c r="J66" s="22">
        <f>H66+IF(OR(G66="Urlaub",G66="Krank",G66="Arzttermin",G66="Freizeitausgleich",G66="Dienstreise"),I66,IF(G66="Halber Urlaubstag",I66/2,0))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IF(YEAR(DATE('Einstellungen'!$B$5,1,1)+62)='Einstellungen'!$B$5,DATE('Einstellungen'!$B$5,1,1)+62,"")</f>
        <v>46450</v>
      </c>
      <c r="B67" s="19">
        <f>A67</f>
        <v>46450</v>
      </c>
      <c r="C67" s="20" t="str">
        <f>IF(A67="","",IF(COUNTIF('Feiertage'!$A$5:$A$80,A67)&gt;0,"Feiertag",IF(WEEKDAY(A67,2)&gt;5,"Wochenende","Arbeitstag")))</f>
        <v>Arbeitstag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IF(C67="Arbeitstag",'Einstellungen'!$B$6,0)</f>
        <v>8</v>
      </c>
      <c r="J67" s="22">
        <f>H67+IF(OR(G67="Urlaub",G67="Krank",G67="Arzttermin",G67="Freizeitausgleich",G67="Dienstreise"),I67,IF(G67="Halber Urlaubstag",I67/2,0))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IF(YEAR(DATE('Einstellungen'!$B$5,1,1)+63)='Einstellungen'!$B$5,DATE('Einstellungen'!$B$5,1,1)+63,"")</f>
        <v>46451</v>
      </c>
      <c r="B68" s="19">
        <f>A68</f>
        <v>46451</v>
      </c>
      <c r="C68" s="20" t="str">
        <f>IF(A68="","",IF(COUNTIF('Feiertage'!$A$5:$A$80,A68)&gt;0,"Feiertag",IF(WEEKDAY(A68,2)&gt;5,"Wochenende","Arbeitstag")))</f>
        <v>Arbeitstag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IF(C68="Arbeitstag",'Einstellungen'!$B$6,0)</f>
        <v>8</v>
      </c>
      <c r="J68" s="22">
        <f>H68+IF(OR(G68="Urlaub",G68="Krank",G68="Arzttermin",G68="Freizeitausgleich",G68="Dienstreise"),I68,IF(G68="Halber Urlaubstag",I68/2,0))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IF(YEAR(DATE('Einstellungen'!$B$5,1,1)+64)='Einstellungen'!$B$5,DATE('Einstellungen'!$B$5,1,1)+64,"")</f>
        <v>46452</v>
      </c>
      <c r="B69" s="19">
        <f>A69</f>
        <v>46452</v>
      </c>
      <c r="C69" s="20" t="str">
        <f>IF(A69="","",IF(COUNTIF('Feiertage'!$A$5:$A$80,A69)&gt;0,"Feiertag",IF(WEEKDAY(A69,2)&gt;5,"Wochenende","Arbeitstag")))</f>
        <v>Wochenende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IF(C69="Arbeitstag",'Einstellungen'!$B$6,0)</f>
        <v>0</v>
      </c>
      <c r="J69" s="22">
        <f>H69+IF(OR(G69="Urlaub",G69="Krank",G69="Arzttermin",G69="Freizeitausgleich",G69="Dienstreise"),I69,IF(G69="Halber Urlaubstag",I69/2,0))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IF(YEAR(DATE('Einstellungen'!$B$5,1,1)+65)='Einstellungen'!$B$5,DATE('Einstellungen'!$B$5,1,1)+65,"")</f>
        <v>46453</v>
      </c>
      <c r="B70" s="19">
        <f>A70</f>
        <v>46453</v>
      </c>
      <c r="C70" s="20" t="str">
        <f>IF(A70="","",IF(COUNTIF('Feiertage'!$A$5:$A$80,A70)&gt;0,"Feiertag",IF(WEEKDAY(A70,2)&gt;5,"Wochenende","Arbeitstag")))</f>
        <v>Wochenende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IF(C70="Arbeitstag",'Einstellungen'!$B$6,0)</f>
        <v>0</v>
      </c>
      <c r="J70" s="22">
        <f>H70+IF(OR(G70="Urlaub",G70="Krank",G70="Arzttermin",G70="Freizeitausgleich",G70="Dienstreise"),I70,IF(G70="Halber Urlaubstag",I70/2,0))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IF(YEAR(DATE('Einstellungen'!$B$5,1,1)+66)='Einstellungen'!$B$5,DATE('Einstellungen'!$B$5,1,1)+66,"")</f>
        <v>46454</v>
      </c>
      <c r="B71" s="19">
        <f>A71</f>
        <v>46454</v>
      </c>
      <c r="C71" s="20" t="str">
        <f>IF(A71="","",IF(COUNTIF('Feiertage'!$A$5:$A$80,A71)&gt;0,"Feiertag",IF(WEEKDAY(A71,2)&gt;5,"Wochenende","Arbeitstag")))</f>
        <v>Arbeitstag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IF(C71="Arbeitstag",'Einstellungen'!$B$6,0)</f>
        <v>8</v>
      </c>
      <c r="J71" s="22">
        <f>H71+IF(OR(G71="Urlaub",G71="Krank",G71="Arzttermin",G71="Freizeitausgleich",G71="Dienstreise"),I71,IF(G71="Halber Urlaubstag",I71/2,0))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IF(YEAR(DATE('Einstellungen'!$B$5,1,1)+67)='Einstellungen'!$B$5,DATE('Einstellungen'!$B$5,1,1)+67,"")</f>
        <v>46455</v>
      </c>
      <c r="B72" s="19">
        <f>A72</f>
        <v>46455</v>
      </c>
      <c r="C72" s="20" t="str">
        <f>IF(A72="","",IF(COUNTIF('Feiertage'!$A$5:$A$80,A72)&gt;0,"Feiertag",IF(WEEKDAY(A72,2)&gt;5,"Wochenende","Arbeitstag")))</f>
        <v>Arbeitstag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IF(C72="Arbeitstag",'Einstellungen'!$B$6,0)</f>
        <v>8</v>
      </c>
      <c r="J72" s="22">
        <f>H72+IF(OR(G72="Urlaub",G72="Krank",G72="Arzttermin",G72="Freizeitausgleich",G72="Dienstreise"),I72,IF(G72="Halber Urlaubstag",I72/2,0))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IF(YEAR(DATE('Einstellungen'!$B$5,1,1)+68)='Einstellungen'!$B$5,DATE('Einstellungen'!$B$5,1,1)+68,"")</f>
        <v>46456</v>
      </c>
      <c r="B73" s="19">
        <f>A73</f>
        <v>46456</v>
      </c>
      <c r="C73" s="20" t="str">
        <f>IF(A73="","",IF(COUNTIF('Feiertage'!$A$5:$A$80,A73)&gt;0,"Feiertag",IF(WEEKDAY(A73,2)&gt;5,"Wochenende","Arbeitstag")))</f>
        <v>Arbeitstag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IF(C73="Arbeitstag",'Einstellungen'!$B$6,0)</f>
        <v>8</v>
      </c>
      <c r="J73" s="22">
        <f>H73+IF(OR(G73="Urlaub",G73="Krank",G73="Arzttermin",G73="Freizeitausgleich",G73="Dienstreise"),I73,IF(G73="Halber Urlaubstag",I73/2,0))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IF(YEAR(DATE('Einstellungen'!$B$5,1,1)+69)='Einstellungen'!$B$5,DATE('Einstellungen'!$B$5,1,1)+69,"")</f>
        <v>46457</v>
      </c>
      <c r="B74" s="19">
        <f>A74</f>
        <v>46457</v>
      </c>
      <c r="C74" s="20" t="str">
        <f>IF(A74="","",IF(COUNTIF('Feiertage'!$A$5:$A$80,A74)&gt;0,"Feiertag",IF(WEEKDAY(A74,2)&gt;5,"Wochenende","Arbeitstag")))</f>
        <v>Arbeitstag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IF(C74="Arbeitstag",'Einstellungen'!$B$6,0)</f>
        <v>8</v>
      </c>
      <c r="J74" s="22">
        <f>H74+IF(OR(G74="Urlaub",G74="Krank",G74="Arzttermin",G74="Freizeitausgleich",G74="Dienstreise"),I74,IF(G74="Halber Urlaubstag",I74/2,0))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IF(YEAR(DATE('Einstellungen'!$B$5,1,1)+70)='Einstellungen'!$B$5,DATE('Einstellungen'!$B$5,1,1)+70,"")</f>
        <v>46458</v>
      </c>
      <c r="B75" s="19">
        <f>A75</f>
        <v>46458</v>
      </c>
      <c r="C75" s="20" t="str">
        <f>IF(A75="","",IF(COUNTIF('Feiertage'!$A$5:$A$80,A75)&gt;0,"Feiertag",IF(WEEKDAY(A75,2)&gt;5,"Wochenende","Arbeitstag")))</f>
        <v>Arbeitstag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IF(C75="Arbeitstag",'Einstellungen'!$B$6,0)</f>
        <v>8</v>
      </c>
      <c r="J75" s="22">
        <f>H75+IF(OR(G75="Urlaub",G75="Krank",G75="Arzttermin",G75="Freizeitausgleich",G75="Dienstreise"),I75,IF(G75="Halber Urlaubstag",I75/2,0))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IF(YEAR(DATE('Einstellungen'!$B$5,1,1)+71)='Einstellungen'!$B$5,DATE('Einstellungen'!$B$5,1,1)+71,"")</f>
        <v>46459</v>
      </c>
      <c r="B76" s="19">
        <f>A76</f>
        <v>46459</v>
      </c>
      <c r="C76" s="20" t="str">
        <f>IF(A76="","",IF(COUNTIF('Feiertage'!$A$5:$A$80,A76)&gt;0,"Feiertag",IF(WEEKDAY(A76,2)&gt;5,"Wochenende","Arbeitstag")))</f>
        <v>Wochenende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IF(C76="Arbeitstag",'Einstellungen'!$B$6,0)</f>
        <v>0</v>
      </c>
      <c r="J76" s="22">
        <f>H76+IF(OR(G76="Urlaub",G76="Krank",G76="Arzttermin",G76="Freizeitausgleich",G76="Dienstreise"),I76,IF(G76="Halber Urlaubstag",I76/2,0))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IF(YEAR(DATE('Einstellungen'!$B$5,1,1)+72)='Einstellungen'!$B$5,DATE('Einstellungen'!$B$5,1,1)+72,"")</f>
        <v>46460</v>
      </c>
      <c r="B77" s="19">
        <f>A77</f>
        <v>46460</v>
      </c>
      <c r="C77" s="20" t="str">
        <f>IF(A77="","",IF(COUNTIF('Feiertage'!$A$5:$A$80,A77)&gt;0,"Feiertag",IF(WEEKDAY(A77,2)&gt;5,"Wochenende","Arbeitstag")))</f>
        <v>Wochenende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IF(C77="Arbeitstag",'Einstellungen'!$B$6,0)</f>
        <v>0</v>
      </c>
      <c r="J77" s="22">
        <f>H77+IF(OR(G77="Urlaub",G77="Krank",G77="Arzttermin",G77="Freizeitausgleich",G77="Dienstreise"),I77,IF(G77="Halber Urlaubstag",I77/2,0))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IF(YEAR(DATE('Einstellungen'!$B$5,1,1)+73)='Einstellungen'!$B$5,DATE('Einstellungen'!$B$5,1,1)+73,"")</f>
        <v>46461</v>
      </c>
      <c r="B78" s="19">
        <f>A78</f>
        <v>46461</v>
      </c>
      <c r="C78" s="20" t="str">
        <f>IF(A78="","",IF(COUNTIF('Feiertage'!$A$5:$A$80,A78)&gt;0,"Feiertag",IF(WEEKDAY(A78,2)&gt;5,"Wochenende","Arbeitstag")))</f>
        <v>Arbeitstag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IF(C78="Arbeitstag",'Einstellungen'!$B$6,0)</f>
        <v>8</v>
      </c>
      <c r="J78" s="22">
        <f>H78+IF(OR(G78="Urlaub",G78="Krank",G78="Arzttermin",G78="Freizeitausgleich",G78="Dienstreise"),I78,IF(G78="Halber Urlaubstag",I78/2,0))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IF(YEAR(DATE('Einstellungen'!$B$5,1,1)+74)='Einstellungen'!$B$5,DATE('Einstellungen'!$B$5,1,1)+74,"")</f>
        <v>46462</v>
      </c>
      <c r="B79" s="19">
        <f>A79</f>
        <v>46462</v>
      </c>
      <c r="C79" s="20" t="str">
        <f>IF(A79="","",IF(COUNTIF('Feiertage'!$A$5:$A$80,A79)&gt;0,"Feiertag",IF(WEEKDAY(A79,2)&gt;5,"Wochenende","Arbeitstag")))</f>
        <v>Arbeitstag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IF(C79="Arbeitstag",'Einstellungen'!$B$6,0)</f>
        <v>8</v>
      </c>
      <c r="J79" s="22">
        <f>H79+IF(OR(G79="Urlaub",G79="Krank",G79="Arzttermin",G79="Freizeitausgleich",G79="Dienstreise"),I79,IF(G79="Halber Urlaubstag",I79/2,0))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IF(YEAR(DATE('Einstellungen'!$B$5,1,1)+75)='Einstellungen'!$B$5,DATE('Einstellungen'!$B$5,1,1)+75,"")</f>
        <v>46463</v>
      </c>
      <c r="B80" s="19">
        <f>A80</f>
        <v>46463</v>
      </c>
      <c r="C80" s="20" t="str">
        <f>IF(A80="","",IF(COUNTIF('Feiertage'!$A$5:$A$80,A80)&gt;0,"Feiertag",IF(WEEKDAY(A80,2)&gt;5,"Wochenende","Arbeitstag")))</f>
        <v>Arbeitstag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IF(C80="Arbeitstag",'Einstellungen'!$B$6,0)</f>
        <v>8</v>
      </c>
      <c r="J80" s="22">
        <f>H80+IF(OR(G80="Urlaub",G80="Krank",G80="Arzttermin",G80="Freizeitausgleich",G80="Dienstreise"),I80,IF(G80="Halber Urlaubstag",I80/2,0))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IF(YEAR(DATE('Einstellungen'!$B$5,1,1)+76)='Einstellungen'!$B$5,DATE('Einstellungen'!$B$5,1,1)+76,"")</f>
        <v>46464</v>
      </c>
      <c r="B81" s="19">
        <f>A81</f>
        <v>46464</v>
      </c>
      <c r="C81" s="20" t="str">
        <f>IF(A81="","",IF(COUNTIF('Feiertage'!$A$5:$A$80,A81)&gt;0,"Feiertag",IF(WEEKDAY(A81,2)&gt;5,"Wochenende","Arbeitstag")))</f>
        <v>Arbeitstag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IF(C81="Arbeitstag",'Einstellungen'!$B$6,0)</f>
        <v>8</v>
      </c>
      <c r="J81" s="22">
        <f>H81+IF(OR(G81="Urlaub",G81="Krank",G81="Arzttermin",G81="Freizeitausgleich",G81="Dienstreise"),I81,IF(G81="Halber Urlaubstag",I81/2,0))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IF(YEAR(DATE('Einstellungen'!$B$5,1,1)+77)='Einstellungen'!$B$5,DATE('Einstellungen'!$B$5,1,1)+77,"")</f>
        <v>46465</v>
      </c>
      <c r="B82" s="19">
        <f>A82</f>
        <v>46465</v>
      </c>
      <c r="C82" s="20" t="str">
        <f>IF(A82="","",IF(COUNTIF('Feiertage'!$A$5:$A$80,A82)&gt;0,"Feiertag",IF(WEEKDAY(A82,2)&gt;5,"Wochenende","Arbeitstag")))</f>
        <v>Arbeitstag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IF(C82="Arbeitstag",'Einstellungen'!$B$6,0)</f>
        <v>8</v>
      </c>
      <c r="J82" s="22">
        <f>H82+IF(OR(G82="Urlaub",G82="Krank",G82="Arzttermin",G82="Freizeitausgleich",G82="Dienstreise"),I82,IF(G82="Halber Urlaubstag",I82/2,0))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IF(YEAR(DATE('Einstellungen'!$B$5,1,1)+78)='Einstellungen'!$B$5,DATE('Einstellungen'!$B$5,1,1)+78,"")</f>
        <v>46466</v>
      </c>
      <c r="B83" s="19">
        <f>A83</f>
        <v>46466</v>
      </c>
      <c r="C83" s="20" t="str">
        <f>IF(A83="","",IF(COUNTIF('Feiertage'!$A$5:$A$80,A83)&gt;0,"Feiertag",IF(WEEKDAY(A83,2)&gt;5,"Wochenende","Arbeitstag")))</f>
        <v>Wochenende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IF(C83="Arbeitstag",'Einstellungen'!$B$6,0)</f>
        <v>0</v>
      </c>
      <c r="J83" s="22">
        <f>H83+IF(OR(G83="Urlaub",G83="Krank",G83="Arzttermin",G83="Freizeitausgleich",G83="Dienstreise"),I83,IF(G83="Halber Urlaubstag",I83/2,0))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IF(YEAR(DATE('Einstellungen'!$B$5,1,1)+79)='Einstellungen'!$B$5,DATE('Einstellungen'!$B$5,1,1)+79,"")</f>
        <v>46467</v>
      </c>
      <c r="B84" s="19">
        <f>A84</f>
        <v>46467</v>
      </c>
      <c r="C84" s="20" t="str">
        <f>IF(A84="","",IF(COUNTIF('Feiertage'!$A$5:$A$80,A84)&gt;0,"Feiertag",IF(WEEKDAY(A84,2)&gt;5,"Wochenende","Arbeitstag")))</f>
        <v>Wochenende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IF(C84="Arbeitstag",'Einstellungen'!$B$6,0)</f>
        <v>0</v>
      </c>
      <c r="J84" s="22">
        <f>H84+IF(OR(G84="Urlaub",G84="Krank",G84="Arzttermin",G84="Freizeitausgleich",G84="Dienstreise"),I84,IF(G84="Halber Urlaubstag",I84/2,0))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IF(YEAR(DATE('Einstellungen'!$B$5,1,1)+80)='Einstellungen'!$B$5,DATE('Einstellungen'!$B$5,1,1)+80,"")</f>
        <v>46468</v>
      </c>
      <c r="B85" s="19">
        <f>A85</f>
        <v>46468</v>
      </c>
      <c r="C85" s="20" t="str">
        <f>IF(A85="","",IF(COUNTIF('Feiertage'!$A$5:$A$80,A85)&gt;0,"Feiertag",IF(WEEKDAY(A85,2)&gt;5,"Wochenende","Arbeitstag")))</f>
        <v>Arbeitstag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IF(C85="Arbeitstag",'Einstellungen'!$B$6,0)</f>
        <v>8</v>
      </c>
      <c r="J85" s="22">
        <f>H85+IF(OR(G85="Urlaub",G85="Krank",G85="Arzttermin",G85="Freizeitausgleich",G85="Dienstreise"),I85,IF(G85="Halber Urlaubstag",I85/2,0))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IF(YEAR(DATE('Einstellungen'!$B$5,1,1)+81)='Einstellungen'!$B$5,DATE('Einstellungen'!$B$5,1,1)+81,"")</f>
        <v>46469</v>
      </c>
      <c r="B86" s="19">
        <f>A86</f>
        <v>46469</v>
      </c>
      <c r="C86" s="20" t="str">
        <f>IF(A86="","",IF(COUNTIF('Feiertage'!$A$5:$A$80,A86)&gt;0,"Feiertag",IF(WEEKDAY(A86,2)&gt;5,"Wochenende","Arbeitstag")))</f>
        <v>Arbeitstag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IF(C86="Arbeitstag",'Einstellungen'!$B$6,0)</f>
        <v>8</v>
      </c>
      <c r="J86" s="22">
        <f>H86+IF(OR(G86="Urlaub",G86="Krank",G86="Arzttermin",G86="Freizeitausgleich",G86="Dienstreise"),I86,IF(G86="Halber Urlaubstag",I86/2,0))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IF(YEAR(DATE('Einstellungen'!$B$5,1,1)+82)='Einstellungen'!$B$5,DATE('Einstellungen'!$B$5,1,1)+82,"")</f>
        <v>46470</v>
      </c>
      <c r="B87" s="19">
        <f>A87</f>
        <v>46470</v>
      </c>
      <c r="C87" s="20" t="str">
        <f>IF(A87="","",IF(COUNTIF('Feiertage'!$A$5:$A$80,A87)&gt;0,"Feiertag",IF(WEEKDAY(A87,2)&gt;5,"Wochenende","Arbeitstag")))</f>
        <v>Arbeitstag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IF(C87="Arbeitstag",'Einstellungen'!$B$6,0)</f>
        <v>8</v>
      </c>
      <c r="J87" s="22">
        <f>H87+IF(OR(G87="Urlaub",G87="Krank",G87="Arzttermin",G87="Freizeitausgleich",G87="Dienstreise"),I87,IF(G87="Halber Urlaubstag",I87/2,0))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IF(YEAR(DATE('Einstellungen'!$B$5,1,1)+83)='Einstellungen'!$B$5,DATE('Einstellungen'!$B$5,1,1)+83,"")</f>
        <v>46471</v>
      </c>
      <c r="B88" s="19">
        <f>A88</f>
        <v>46471</v>
      </c>
      <c r="C88" s="20" t="str">
        <f>IF(A88="","",IF(COUNTIF('Feiertage'!$A$5:$A$80,A88)&gt;0,"Feiertag",IF(WEEKDAY(A88,2)&gt;5,"Wochenende","Arbeitstag")))</f>
        <v>Arbeitstag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IF(C88="Arbeitstag",'Einstellungen'!$B$6,0)</f>
        <v>8</v>
      </c>
      <c r="J88" s="22">
        <f>H88+IF(OR(G88="Urlaub",G88="Krank",G88="Arzttermin",G88="Freizeitausgleich",G88="Dienstreise"),I88,IF(G88="Halber Urlaubstag",I88/2,0))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IF(YEAR(DATE('Einstellungen'!$B$5,1,1)+84)='Einstellungen'!$B$5,DATE('Einstellungen'!$B$5,1,1)+84,"")</f>
        <v>46472</v>
      </c>
      <c r="B89" s="19">
        <f>A89</f>
        <v>46472</v>
      </c>
      <c r="C89" s="20" t="str">
        <f>IF(A89="","",IF(COUNTIF('Feiertage'!$A$5:$A$80,A89)&gt;0,"Feiertag",IF(WEEKDAY(A89,2)&gt;5,"Wochenende","Arbeitstag")))</f>
        <v>Feiertag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IF(C89="Arbeitstag",'Einstellungen'!$B$6,0)</f>
        <v>0</v>
      </c>
      <c r="J89" s="22">
        <f>H89+IF(OR(G89="Urlaub",G89="Krank",G89="Arzttermin",G89="Freizeitausgleich",G89="Dienstreise"),I89,IF(G89="Halber Urlaubstag",I89/2,0))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IF(YEAR(DATE('Einstellungen'!$B$5,1,1)+85)='Einstellungen'!$B$5,DATE('Einstellungen'!$B$5,1,1)+85,"")</f>
        <v>46473</v>
      </c>
      <c r="B90" s="19">
        <f>A90</f>
        <v>46473</v>
      </c>
      <c r="C90" s="20" t="str">
        <f>IF(A90="","",IF(COUNTIF('Feiertage'!$A$5:$A$80,A90)&gt;0,"Feiertag",IF(WEEKDAY(A90,2)&gt;5,"Wochenende","Arbeitstag")))</f>
        <v>Wochenende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IF(C90="Arbeitstag",'Einstellungen'!$B$6,0)</f>
        <v>0</v>
      </c>
      <c r="J90" s="22">
        <f>H90+IF(OR(G90="Urlaub",G90="Krank",G90="Arzttermin",G90="Freizeitausgleich",G90="Dienstreise"),I90,IF(G90="Halber Urlaubstag",I90/2,0))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IF(YEAR(DATE('Einstellungen'!$B$5,1,1)+86)='Einstellungen'!$B$5,DATE('Einstellungen'!$B$5,1,1)+86,"")</f>
        <v>46474</v>
      </c>
      <c r="B91" s="19">
        <f>A91</f>
        <v>46474</v>
      </c>
      <c r="C91" s="20" t="str">
        <f>IF(A91="","",IF(COUNTIF('Feiertage'!$A$5:$A$80,A91)&gt;0,"Feiertag",IF(WEEKDAY(A91,2)&gt;5,"Wochenende","Arbeitstag")))</f>
        <v>Wochenende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IF(C91="Arbeitstag",'Einstellungen'!$B$6,0)</f>
        <v>0</v>
      </c>
      <c r="J91" s="22">
        <f>H91+IF(OR(G91="Urlaub",G91="Krank",G91="Arzttermin",G91="Freizeitausgleich",G91="Dienstreise"),I91,IF(G91="Halber Urlaubstag",I91/2,0))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IF(YEAR(DATE('Einstellungen'!$B$5,1,1)+87)='Einstellungen'!$B$5,DATE('Einstellungen'!$B$5,1,1)+87,"")</f>
        <v>46475</v>
      </c>
      <c r="B92" s="19">
        <f>A92</f>
        <v>46475</v>
      </c>
      <c r="C92" s="20" t="str">
        <f>IF(A92="","",IF(COUNTIF('Feiertage'!$A$5:$A$80,A92)&gt;0,"Feiertag",IF(WEEKDAY(A92,2)&gt;5,"Wochenende","Arbeitstag")))</f>
        <v>Feiertag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IF(C92="Arbeitstag",'Einstellungen'!$B$6,0)</f>
        <v>0</v>
      </c>
      <c r="J92" s="22">
        <f>H92+IF(OR(G92="Urlaub",G92="Krank",G92="Arzttermin",G92="Freizeitausgleich",G92="Dienstreise"),I92,IF(G92="Halber Urlaubstag",I92/2,0))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IF(YEAR(DATE('Einstellungen'!$B$5,1,1)+88)='Einstellungen'!$B$5,DATE('Einstellungen'!$B$5,1,1)+88,"")</f>
        <v>46476</v>
      </c>
      <c r="B93" s="19">
        <f>A93</f>
        <v>46476</v>
      </c>
      <c r="C93" s="20" t="str">
        <f>IF(A93="","",IF(COUNTIF('Feiertage'!$A$5:$A$80,A93)&gt;0,"Feiertag",IF(WEEKDAY(A93,2)&gt;5,"Wochenende","Arbeitstag")))</f>
        <v>Arbeitstag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IF(C93="Arbeitstag",'Einstellungen'!$B$6,0)</f>
        <v>8</v>
      </c>
      <c r="J93" s="22">
        <f>H93+IF(OR(G93="Urlaub",G93="Krank",G93="Arzttermin",G93="Freizeitausgleich",G93="Dienstreise"),I93,IF(G93="Halber Urlaubstag",I93/2,0))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IF(YEAR(DATE('Einstellungen'!$B$5,1,1)+89)='Einstellungen'!$B$5,DATE('Einstellungen'!$B$5,1,1)+89,"")</f>
        <v>46477</v>
      </c>
      <c r="B94" s="19">
        <f>A94</f>
        <v>46477</v>
      </c>
      <c r="C94" s="20" t="str">
        <f>IF(A94="","",IF(COUNTIF('Feiertage'!$A$5:$A$80,A94)&gt;0,"Feiertag",IF(WEEKDAY(A94,2)&gt;5,"Wochenende","Arbeitstag")))</f>
        <v>Arbeitstag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IF(C94="Arbeitstag",'Einstellungen'!$B$6,0)</f>
        <v>8</v>
      </c>
      <c r="J94" s="22">
        <f>H94+IF(OR(G94="Urlaub",G94="Krank",G94="Arzttermin",G94="Freizeitausgleich",G94="Dienstreise"),I94,IF(G94="Halber Urlaubstag",I94/2,0))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IF(YEAR(DATE('Einstellungen'!$B$5,1,1)+90)='Einstellungen'!$B$5,DATE('Einstellungen'!$B$5,1,1)+90,"")</f>
        <v>46478</v>
      </c>
      <c r="B95" s="19">
        <f>A95</f>
        <v>46478</v>
      </c>
      <c r="C95" s="20" t="str">
        <f>IF(A95="","",IF(COUNTIF('Feiertage'!$A$5:$A$80,A95)&gt;0,"Feiertag",IF(WEEKDAY(A95,2)&gt;5,"Wochenende","Arbeitstag")))</f>
        <v>Arbeitstag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IF(C95="Arbeitstag",'Einstellungen'!$B$6,0)</f>
        <v>8</v>
      </c>
      <c r="J95" s="22">
        <f>H95+IF(OR(G95="Urlaub",G95="Krank",G95="Arzttermin",G95="Freizeitausgleich",G95="Dienstreise"),I95,IF(G95="Halber Urlaubstag",I95/2,0))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IF(YEAR(DATE('Einstellungen'!$B$5,1,1)+91)='Einstellungen'!$B$5,DATE('Einstellungen'!$B$5,1,1)+91,"")</f>
        <v>46479</v>
      </c>
      <c r="B96" s="19">
        <f>A96</f>
        <v>46479</v>
      </c>
      <c r="C96" s="20" t="str">
        <f>IF(A96="","",IF(COUNTIF('Feiertage'!$A$5:$A$80,A96)&gt;0,"Feiertag",IF(WEEKDAY(A96,2)&gt;5,"Wochenende","Arbeitstag")))</f>
        <v>Arbeitstag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IF(C96="Arbeitstag",'Einstellungen'!$B$6,0)</f>
        <v>8</v>
      </c>
      <c r="J96" s="22">
        <f>H96+IF(OR(G96="Urlaub",G96="Krank",G96="Arzttermin",G96="Freizeitausgleich",G96="Dienstreise"),I96,IF(G96="Halber Urlaubstag",I96/2,0))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IF(YEAR(DATE('Einstellungen'!$B$5,1,1)+92)='Einstellungen'!$B$5,DATE('Einstellungen'!$B$5,1,1)+92,"")</f>
        <v>46480</v>
      </c>
      <c r="B97" s="19">
        <f>A97</f>
        <v>46480</v>
      </c>
      <c r="C97" s="20" t="str">
        <f>IF(A97="","",IF(COUNTIF('Feiertage'!$A$5:$A$80,A97)&gt;0,"Feiertag",IF(WEEKDAY(A97,2)&gt;5,"Wochenende","Arbeitstag")))</f>
        <v>Wochenende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IF(C97="Arbeitstag",'Einstellungen'!$B$6,0)</f>
        <v>0</v>
      </c>
      <c r="J97" s="22">
        <f>H97+IF(OR(G97="Urlaub",G97="Krank",G97="Arzttermin",G97="Freizeitausgleich",G97="Dienstreise"),I97,IF(G97="Halber Urlaubstag",I97/2,0))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IF(YEAR(DATE('Einstellungen'!$B$5,1,1)+93)='Einstellungen'!$B$5,DATE('Einstellungen'!$B$5,1,1)+93,"")</f>
        <v>46481</v>
      </c>
      <c r="B98" s="19">
        <f>A98</f>
        <v>46481</v>
      </c>
      <c r="C98" s="20" t="str">
        <f>IF(A98="","",IF(COUNTIF('Feiertage'!$A$5:$A$80,A98)&gt;0,"Feiertag",IF(WEEKDAY(A98,2)&gt;5,"Wochenende","Arbeitstag")))</f>
        <v>Wochenende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IF(C98="Arbeitstag",'Einstellungen'!$B$6,0)</f>
        <v>0</v>
      </c>
      <c r="J98" s="22">
        <f>H98+IF(OR(G98="Urlaub",G98="Krank",G98="Arzttermin",G98="Freizeitausgleich",G98="Dienstreise"),I98,IF(G98="Halber Urlaubstag",I98/2,0))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IF(YEAR(DATE('Einstellungen'!$B$5,1,1)+94)='Einstellungen'!$B$5,DATE('Einstellungen'!$B$5,1,1)+94,"")</f>
        <v>46482</v>
      </c>
      <c r="B99" s="19">
        <f>A99</f>
        <v>46482</v>
      </c>
      <c r="C99" s="20" t="str">
        <f>IF(A99="","",IF(COUNTIF('Feiertage'!$A$5:$A$80,A99)&gt;0,"Feiertag",IF(WEEKDAY(A99,2)&gt;5,"Wochenende","Arbeitstag")))</f>
        <v>Arbeitstag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IF(C99="Arbeitstag",'Einstellungen'!$B$6,0)</f>
        <v>8</v>
      </c>
      <c r="J99" s="22">
        <f>H99+IF(OR(G99="Urlaub",G99="Krank",G99="Arzttermin",G99="Freizeitausgleich",G99="Dienstreise"),I99,IF(G99="Halber Urlaubstag",I99/2,0))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IF(YEAR(DATE('Einstellungen'!$B$5,1,1)+95)='Einstellungen'!$B$5,DATE('Einstellungen'!$B$5,1,1)+95,"")</f>
        <v>46483</v>
      </c>
      <c r="B100" s="19">
        <f>A100</f>
        <v>46483</v>
      </c>
      <c r="C100" s="20" t="str">
        <f>IF(A100="","",IF(COUNTIF('Feiertage'!$A$5:$A$80,A100)&gt;0,"Feiertag",IF(WEEKDAY(A100,2)&gt;5,"Wochenende","Arbeitstag")))</f>
        <v>Arbeitstag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IF(C100="Arbeitstag",'Einstellungen'!$B$6,0)</f>
        <v>8</v>
      </c>
      <c r="J100" s="22">
        <f>H100+IF(OR(G100="Urlaub",G100="Krank",G100="Arzttermin",G100="Freizeitausgleich",G100="Dienstreise"),I100,IF(G100="Halber Urlaubstag",I100/2,0))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IF(YEAR(DATE('Einstellungen'!$B$5,1,1)+96)='Einstellungen'!$B$5,DATE('Einstellungen'!$B$5,1,1)+96,"")</f>
        <v>46484</v>
      </c>
      <c r="B101" s="19">
        <f>A101</f>
        <v>46484</v>
      </c>
      <c r="C101" s="20" t="str">
        <f>IF(A101="","",IF(COUNTIF('Feiertage'!$A$5:$A$80,A101)&gt;0,"Feiertag",IF(WEEKDAY(A101,2)&gt;5,"Wochenende","Arbeitstag")))</f>
        <v>Arbeitstag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IF(C101="Arbeitstag",'Einstellungen'!$B$6,0)</f>
        <v>8</v>
      </c>
      <c r="J101" s="22">
        <f>H101+IF(OR(G101="Urlaub",G101="Krank",G101="Arzttermin",G101="Freizeitausgleich",G101="Dienstreise"),I101,IF(G101="Halber Urlaubstag",I101/2,0))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IF(YEAR(DATE('Einstellungen'!$B$5,1,1)+97)='Einstellungen'!$B$5,DATE('Einstellungen'!$B$5,1,1)+97,"")</f>
        <v>46485</v>
      </c>
      <c r="B102" s="19">
        <f>A102</f>
        <v>46485</v>
      </c>
      <c r="C102" s="20" t="str">
        <f>IF(A102="","",IF(COUNTIF('Feiertage'!$A$5:$A$80,A102)&gt;0,"Feiertag",IF(WEEKDAY(A102,2)&gt;5,"Wochenende","Arbeitstag")))</f>
        <v>Arbeitstag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IF(C102="Arbeitstag",'Einstellungen'!$B$6,0)</f>
        <v>8</v>
      </c>
      <c r="J102" s="22">
        <f>H102+IF(OR(G102="Urlaub",G102="Krank",G102="Arzttermin",G102="Freizeitausgleich",G102="Dienstreise"),I102,IF(G102="Halber Urlaubstag",I102/2,0))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IF(YEAR(DATE('Einstellungen'!$B$5,1,1)+98)='Einstellungen'!$B$5,DATE('Einstellungen'!$B$5,1,1)+98,"")</f>
        <v>46486</v>
      </c>
      <c r="B103" s="19">
        <f>A103</f>
        <v>46486</v>
      </c>
      <c r="C103" s="20" t="str">
        <f>IF(A103="","",IF(COUNTIF('Feiertage'!$A$5:$A$80,A103)&gt;0,"Feiertag",IF(WEEKDAY(A103,2)&gt;5,"Wochenende","Arbeitstag")))</f>
        <v>Arbeitstag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IF(C103="Arbeitstag",'Einstellungen'!$B$6,0)</f>
        <v>8</v>
      </c>
      <c r="J103" s="22">
        <f>H103+IF(OR(G103="Urlaub",G103="Krank",G103="Arzttermin",G103="Freizeitausgleich",G103="Dienstreise"),I103,IF(G103="Halber Urlaubstag",I103/2,0))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IF(YEAR(DATE('Einstellungen'!$B$5,1,1)+99)='Einstellungen'!$B$5,DATE('Einstellungen'!$B$5,1,1)+99,"")</f>
        <v>46487</v>
      </c>
      <c r="B104" s="19">
        <f>A104</f>
        <v>46487</v>
      </c>
      <c r="C104" s="20" t="str">
        <f>IF(A104="","",IF(COUNTIF('Feiertage'!$A$5:$A$80,A104)&gt;0,"Feiertag",IF(WEEKDAY(A104,2)&gt;5,"Wochenende","Arbeitstag")))</f>
        <v>Wochenende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IF(C104="Arbeitstag",'Einstellungen'!$B$6,0)</f>
        <v>0</v>
      </c>
      <c r="J104" s="22">
        <f>H104+IF(OR(G104="Urlaub",G104="Krank",G104="Arzttermin",G104="Freizeitausgleich",G104="Dienstreise"),I104,IF(G104="Halber Urlaubstag",I104/2,0))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IF(YEAR(DATE('Einstellungen'!$B$5,1,1)+100)='Einstellungen'!$B$5,DATE('Einstellungen'!$B$5,1,1)+100,"")</f>
        <v>46488</v>
      </c>
      <c r="B105" s="19">
        <f>A105</f>
        <v>46488</v>
      </c>
      <c r="C105" s="20" t="str">
        <f>IF(A105="","",IF(COUNTIF('Feiertage'!$A$5:$A$80,A105)&gt;0,"Feiertag",IF(WEEKDAY(A105,2)&gt;5,"Wochenende","Arbeitstag")))</f>
        <v>Wochenende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IF(C105="Arbeitstag",'Einstellungen'!$B$6,0)</f>
        <v>0</v>
      </c>
      <c r="J105" s="22">
        <f>H105+IF(OR(G105="Urlaub",G105="Krank",G105="Arzttermin",G105="Freizeitausgleich",G105="Dienstreise"),I105,IF(G105="Halber Urlaubstag",I105/2,0))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IF(YEAR(DATE('Einstellungen'!$B$5,1,1)+101)='Einstellungen'!$B$5,DATE('Einstellungen'!$B$5,1,1)+101,"")</f>
        <v>46489</v>
      </c>
      <c r="B106" s="19">
        <f>A106</f>
        <v>46489</v>
      </c>
      <c r="C106" s="20" t="str">
        <f>IF(A106="","",IF(COUNTIF('Feiertage'!$A$5:$A$80,A106)&gt;0,"Feiertag",IF(WEEKDAY(A106,2)&gt;5,"Wochenende","Arbeitstag")))</f>
        <v>Arbeitstag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IF(C106="Arbeitstag",'Einstellungen'!$B$6,0)</f>
        <v>8</v>
      </c>
      <c r="J106" s="22">
        <f>H106+IF(OR(G106="Urlaub",G106="Krank",G106="Arzttermin",G106="Freizeitausgleich",G106="Dienstreise"),I106,IF(G106="Halber Urlaubstag",I106/2,0))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IF(YEAR(DATE('Einstellungen'!$B$5,1,1)+102)='Einstellungen'!$B$5,DATE('Einstellungen'!$B$5,1,1)+102,"")</f>
        <v>46490</v>
      </c>
      <c r="B107" s="19">
        <f>A107</f>
        <v>46490</v>
      </c>
      <c r="C107" s="20" t="str">
        <f>IF(A107="","",IF(COUNTIF('Feiertage'!$A$5:$A$80,A107)&gt;0,"Feiertag",IF(WEEKDAY(A107,2)&gt;5,"Wochenende","Arbeitstag")))</f>
        <v>Arbeitstag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IF(C107="Arbeitstag",'Einstellungen'!$B$6,0)</f>
        <v>8</v>
      </c>
      <c r="J107" s="22">
        <f>H107+IF(OR(G107="Urlaub",G107="Krank",G107="Arzttermin",G107="Freizeitausgleich",G107="Dienstreise"),I107,IF(G107="Halber Urlaubstag",I107/2,0))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IF(YEAR(DATE('Einstellungen'!$B$5,1,1)+103)='Einstellungen'!$B$5,DATE('Einstellungen'!$B$5,1,1)+103,"")</f>
        <v>46491</v>
      </c>
      <c r="B108" s="19">
        <f>A108</f>
        <v>46491</v>
      </c>
      <c r="C108" s="20" t="str">
        <f>IF(A108="","",IF(COUNTIF('Feiertage'!$A$5:$A$80,A108)&gt;0,"Feiertag",IF(WEEKDAY(A108,2)&gt;5,"Wochenende","Arbeitstag")))</f>
        <v>Arbeitstag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IF(C108="Arbeitstag",'Einstellungen'!$B$6,0)</f>
        <v>8</v>
      </c>
      <c r="J108" s="22">
        <f>H108+IF(OR(G108="Urlaub",G108="Krank",G108="Arzttermin",G108="Freizeitausgleich",G108="Dienstreise"),I108,IF(G108="Halber Urlaubstag",I108/2,0))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IF(YEAR(DATE('Einstellungen'!$B$5,1,1)+104)='Einstellungen'!$B$5,DATE('Einstellungen'!$B$5,1,1)+104,"")</f>
        <v>46492</v>
      </c>
      <c r="B109" s="19">
        <f>A109</f>
        <v>46492</v>
      </c>
      <c r="C109" s="20" t="str">
        <f>IF(A109="","",IF(COUNTIF('Feiertage'!$A$5:$A$80,A109)&gt;0,"Feiertag",IF(WEEKDAY(A109,2)&gt;5,"Wochenende","Arbeitstag")))</f>
        <v>Arbeitstag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IF(C109="Arbeitstag",'Einstellungen'!$B$6,0)</f>
        <v>8</v>
      </c>
      <c r="J109" s="22">
        <f>H109+IF(OR(G109="Urlaub",G109="Krank",G109="Arzttermin",G109="Freizeitausgleich",G109="Dienstreise"),I109,IF(G109="Halber Urlaubstag",I109/2,0))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IF(YEAR(DATE('Einstellungen'!$B$5,1,1)+105)='Einstellungen'!$B$5,DATE('Einstellungen'!$B$5,1,1)+105,"")</f>
        <v>46493</v>
      </c>
      <c r="B110" s="19">
        <f>A110</f>
        <v>46493</v>
      </c>
      <c r="C110" s="20" t="str">
        <f>IF(A110="","",IF(COUNTIF('Feiertage'!$A$5:$A$80,A110)&gt;0,"Feiertag",IF(WEEKDAY(A110,2)&gt;5,"Wochenende","Arbeitstag")))</f>
        <v>Arbeitstag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IF(C110="Arbeitstag",'Einstellungen'!$B$6,0)</f>
        <v>8</v>
      </c>
      <c r="J110" s="22">
        <f>H110+IF(OR(G110="Urlaub",G110="Krank",G110="Arzttermin",G110="Freizeitausgleich",G110="Dienstreise"),I110,IF(G110="Halber Urlaubstag",I110/2,0))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IF(YEAR(DATE('Einstellungen'!$B$5,1,1)+106)='Einstellungen'!$B$5,DATE('Einstellungen'!$B$5,1,1)+106,"")</f>
        <v>46494</v>
      </c>
      <c r="B111" s="19">
        <f>A111</f>
        <v>46494</v>
      </c>
      <c r="C111" s="20" t="str">
        <f>IF(A111="","",IF(COUNTIF('Feiertage'!$A$5:$A$80,A111)&gt;0,"Feiertag",IF(WEEKDAY(A111,2)&gt;5,"Wochenende","Arbeitstag")))</f>
        <v>Wochenende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IF(C111="Arbeitstag",'Einstellungen'!$B$6,0)</f>
        <v>0</v>
      </c>
      <c r="J111" s="22">
        <f>H111+IF(OR(G111="Urlaub",G111="Krank",G111="Arzttermin",G111="Freizeitausgleich",G111="Dienstreise"),I111,IF(G111="Halber Urlaubstag",I111/2,0))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IF(YEAR(DATE('Einstellungen'!$B$5,1,1)+107)='Einstellungen'!$B$5,DATE('Einstellungen'!$B$5,1,1)+107,"")</f>
        <v>46495</v>
      </c>
      <c r="B112" s="19">
        <f>A112</f>
        <v>46495</v>
      </c>
      <c r="C112" s="20" t="str">
        <f>IF(A112="","",IF(COUNTIF('Feiertage'!$A$5:$A$80,A112)&gt;0,"Feiertag",IF(WEEKDAY(A112,2)&gt;5,"Wochenende","Arbeitstag")))</f>
        <v>Wochenende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IF(C112="Arbeitstag",'Einstellungen'!$B$6,0)</f>
        <v>0</v>
      </c>
      <c r="J112" s="22">
        <f>H112+IF(OR(G112="Urlaub",G112="Krank",G112="Arzttermin",G112="Freizeitausgleich",G112="Dienstreise"),I112,IF(G112="Halber Urlaubstag",I112/2,0))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IF(YEAR(DATE('Einstellungen'!$B$5,1,1)+108)='Einstellungen'!$B$5,DATE('Einstellungen'!$B$5,1,1)+108,"")</f>
        <v>46496</v>
      </c>
      <c r="B113" s="19">
        <f>A113</f>
        <v>46496</v>
      </c>
      <c r="C113" s="20" t="str">
        <f>IF(A113="","",IF(COUNTIF('Feiertage'!$A$5:$A$80,A113)&gt;0,"Feiertag",IF(WEEKDAY(A113,2)&gt;5,"Wochenende","Arbeitstag")))</f>
        <v>Arbeitstag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IF(C113="Arbeitstag",'Einstellungen'!$B$6,0)</f>
        <v>8</v>
      </c>
      <c r="J113" s="22">
        <f>H113+IF(OR(G113="Urlaub",G113="Krank",G113="Arzttermin",G113="Freizeitausgleich",G113="Dienstreise"),I113,IF(G113="Halber Urlaubstag",I113/2,0))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IF(YEAR(DATE('Einstellungen'!$B$5,1,1)+109)='Einstellungen'!$B$5,DATE('Einstellungen'!$B$5,1,1)+109,"")</f>
        <v>46497</v>
      </c>
      <c r="B114" s="19">
        <f>A114</f>
        <v>46497</v>
      </c>
      <c r="C114" s="20" t="str">
        <f>IF(A114="","",IF(COUNTIF('Feiertage'!$A$5:$A$80,A114)&gt;0,"Feiertag",IF(WEEKDAY(A114,2)&gt;5,"Wochenende","Arbeitstag")))</f>
        <v>Arbeitstag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IF(C114="Arbeitstag",'Einstellungen'!$B$6,0)</f>
        <v>8</v>
      </c>
      <c r="J114" s="22">
        <f>H114+IF(OR(G114="Urlaub",G114="Krank",G114="Arzttermin",G114="Freizeitausgleich",G114="Dienstreise"),I114,IF(G114="Halber Urlaubstag",I114/2,0))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IF(YEAR(DATE('Einstellungen'!$B$5,1,1)+110)='Einstellungen'!$B$5,DATE('Einstellungen'!$B$5,1,1)+110,"")</f>
        <v>46498</v>
      </c>
      <c r="B115" s="19">
        <f>A115</f>
        <v>46498</v>
      </c>
      <c r="C115" s="20" t="str">
        <f>IF(A115="","",IF(COUNTIF('Feiertage'!$A$5:$A$80,A115)&gt;0,"Feiertag",IF(WEEKDAY(A115,2)&gt;5,"Wochenende","Arbeitstag")))</f>
        <v>Arbeitstag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IF(C115="Arbeitstag",'Einstellungen'!$B$6,0)</f>
        <v>8</v>
      </c>
      <c r="J115" s="22">
        <f>H115+IF(OR(G115="Urlaub",G115="Krank",G115="Arzttermin",G115="Freizeitausgleich",G115="Dienstreise"),I115,IF(G115="Halber Urlaubstag",I115/2,0))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IF(YEAR(DATE('Einstellungen'!$B$5,1,1)+111)='Einstellungen'!$B$5,DATE('Einstellungen'!$B$5,1,1)+111,"")</f>
        <v>46499</v>
      </c>
      <c r="B116" s="19">
        <f>A116</f>
        <v>46499</v>
      </c>
      <c r="C116" s="20" t="str">
        <f>IF(A116="","",IF(COUNTIF('Feiertage'!$A$5:$A$80,A116)&gt;0,"Feiertag",IF(WEEKDAY(A116,2)&gt;5,"Wochenende","Arbeitstag")))</f>
        <v>Arbeitstag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IF(C116="Arbeitstag",'Einstellungen'!$B$6,0)</f>
        <v>8</v>
      </c>
      <c r="J116" s="22">
        <f>H116+IF(OR(G116="Urlaub",G116="Krank",G116="Arzttermin",G116="Freizeitausgleich",G116="Dienstreise"),I116,IF(G116="Halber Urlaubstag",I116/2,0))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IF(YEAR(DATE('Einstellungen'!$B$5,1,1)+112)='Einstellungen'!$B$5,DATE('Einstellungen'!$B$5,1,1)+112,"")</f>
        <v>46500</v>
      </c>
      <c r="B117" s="19">
        <f>A117</f>
        <v>46500</v>
      </c>
      <c r="C117" s="20" t="str">
        <f>IF(A117="","",IF(COUNTIF('Feiertage'!$A$5:$A$80,A117)&gt;0,"Feiertag",IF(WEEKDAY(A117,2)&gt;5,"Wochenende","Arbeitstag")))</f>
        <v>Arbeitstag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IF(C117="Arbeitstag",'Einstellungen'!$B$6,0)</f>
        <v>8</v>
      </c>
      <c r="J117" s="22">
        <f>H117+IF(OR(G117="Urlaub",G117="Krank",G117="Arzttermin",G117="Freizeitausgleich",G117="Dienstreise"),I117,IF(G117="Halber Urlaubstag",I117/2,0))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IF(YEAR(DATE('Einstellungen'!$B$5,1,1)+113)='Einstellungen'!$B$5,DATE('Einstellungen'!$B$5,1,1)+113,"")</f>
        <v>46501</v>
      </c>
      <c r="B118" s="19">
        <f>A118</f>
        <v>46501</v>
      </c>
      <c r="C118" s="20" t="str">
        <f>IF(A118="","",IF(COUNTIF('Feiertage'!$A$5:$A$80,A118)&gt;0,"Feiertag",IF(WEEKDAY(A118,2)&gt;5,"Wochenende","Arbeitstag")))</f>
        <v>Wochenende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IF(C118="Arbeitstag",'Einstellungen'!$B$6,0)</f>
        <v>0</v>
      </c>
      <c r="J118" s="22">
        <f>H118+IF(OR(G118="Urlaub",G118="Krank",G118="Arzttermin",G118="Freizeitausgleich",G118="Dienstreise"),I118,IF(G118="Halber Urlaubstag",I118/2,0))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IF(YEAR(DATE('Einstellungen'!$B$5,1,1)+114)='Einstellungen'!$B$5,DATE('Einstellungen'!$B$5,1,1)+114,"")</f>
        <v>46502</v>
      </c>
      <c r="B119" s="19">
        <f>A119</f>
        <v>46502</v>
      </c>
      <c r="C119" s="20" t="str">
        <f>IF(A119="","",IF(COUNTIF('Feiertage'!$A$5:$A$80,A119)&gt;0,"Feiertag",IF(WEEKDAY(A119,2)&gt;5,"Wochenende","Arbeitstag")))</f>
        <v>Wochenende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IF(C119="Arbeitstag",'Einstellungen'!$B$6,0)</f>
        <v>0</v>
      </c>
      <c r="J119" s="22">
        <f>H119+IF(OR(G119="Urlaub",G119="Krank",G119="Arzttermin",G119="Freizeitausgleich",G119="Dienstreise"),I119,IF(G119="Halber Urlaubstag",I119/2,0))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IF(YEAR(DATE('Einstellungen'!$B$5,1,1)+115)='Einstellungen'!$B$5,DATE('Einstellungen'!$B$5,1,1)+115,"")</f>
        <v>46503</v>
      </c>
      <c r="B120" s="19">
        <f>A120</f>
        <v>46503</v>
      </c>
      <c r="C120" s="20" t="str">
        <f>IF(A120="","",IF(COUNTIF('Feiertage'!$A$5:$A$80,A120)&gt;0,"Feiertag",IF(WEEKDAY(A120,2)&gt;5,"Wochenende","Arbeitstag")))</f>
        <v>Arbeitstag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IF(C120="Arbeitstag",'Einstellungen'!$B$6,0)</f>
        <v>8</v>
      </c>
      <c r="J120" s="22">
        <f>H120+IF(OR(G120="Urlaub",G120="Krank",G120="Arzttermin",G120="Freizeitausgleich",G120="Dienstreise"),I120,IF(G120="Halber Urlaubstag",I120/2,0))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IF(YEAR(DATE('Einstellungen'!$B$5,1,1)+116)='Einstellungen'!$B$5,DATE('Einstellungen'!$B$5,1,1)+116,"")</f>
        <v>46504</v>
      </c>
      <c r="B121" s="19">
        <f>A121</f>
        <v>46504</v>
      </c>
      <c r="C121" s="20" t="str">
        <f>IF(A121="","",IF(COUNTIF('Feiertage'!$A$5:$A$80,A121)&gt;0,"Feiertag",IF(WEEKDAY(A121,2)&gt;5,"Wochenende","Arbeitstag")))</f>
        <v>Arbeitstag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IF(C121="Arbeitstag",'Einstellungen'!$B$6,0)</f>
        <v>8</v>
      </c>
      <c r="J121" s="22">
        <f>H121+IF(OR(G121="Urlaub",G121="Krank",G121="Arzttermin",G121="Freizeitausgleich",G121="Dienstreise"),I121,IF(G121="Halber Urlaubstag",I121/2,0))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IF(YEAR(DATE('Einstellungen'!$B$5,1,1)+117)='Einstellungen'!$B$5,DATE('Einstellungen'!$B$5,1,1)+117,"")</f>
        <v>46505</v>
      </c>
      <c r="B122" s="19">
        <f>A122</f>
        <v>46505</v>
      </c>
      <c r="C122" s="20" t="str">
        <f>IF(A122="","",IF(COUNTIF('Feiertage'!$A$5:$A$80,A122)&gt;0,"Feiertag",IF(WEEKDAY(A122,2)&gt;5,"Wochenende","Arbeitstag")))</f>
        <v>Arbeitstag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IF(C122="Arbeitstag",'Einstellungen'!$B$6,0)</f>
        <v>8</v>
      </c>
      <c r="J122" s="22">
        <f>H122+IF(OR(G122="Urlaub",G122="Krank",G122="Arzttermin",G122="Freizeitausgleich",G122="Dienstreise"),I122,IF(G122="Halber Urlaubstag",I122/2,0))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IF(YEAR(DATE('Einstellungen'!$B$5,1,1)+118)='Einstellungen'!$B$5,DATE('Einstellungen'!$B$5,1,1)+118,"")</f>
        <v>46506</v>
      </c>
      <c r="B123" s="19">
        <f>A123</f>
        <v>46506</v>
      </c>
      <c r="C123" s="20" t="str">
        <f>IF(A123="","",IF(COUNTIF('Feiertage'!$A$5:$A$80,A123)&gt;0,"Feiertag",IF(WEEKDAY(A123,2)&gt;5,"Wochenende","Arbeitstag")))</f>
        <v>Arbeitstag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IF(C123="Arbeitstag",'Einstellungen'!$B$6,0)</f>
        <v>8</v>
      </c>
      <c r="J123" s="22">
        <f>H123+IF(OR(G123="Urlaub",G123="Krank",G123="Arzttermin",G123="Freizeitausgleich",G123="Dienstreise"),I123,IF(G123="Halber Urlaubstag",I123/2,0))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IF(YEAR(DATE('Einstellungen'!$B$5,1,1)+119)='Einstellungen'!$B$5,DATE('Einstellungen'!$B$5,1,1)+119,"")</f>
        <v>46507</v>
      </c>
      <c r="B124" s="19">
        <f>A124</f>
        <v>46507</v>
      </c>
      <c r="C124" s="20" t="str">
        <f>IF(A124="","",IF(COUNTIF('Feiertage'!$A$5:$A$80,A124)&gt;0,"Feiertag",IF(WEEKDAY(A124,2)&gt;5,"Wochenende","Arbeitstag")))</f>
        <v>Arbeitstag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IF(C124="Arbeitstag",'Einstellungen'!$B$6,0)</f>
        <v>8</v>
      </c>
      <c r="J124" s="22">
        <f>H124+IF(OR(G124="Urlaub",G124="Krank",G124="Arzttermin",G124="Freizeitausgleich",G124="Dienstreise"),I124,IF(G124="Halber Urlaubstag",I124/2,0))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IF(YEAR(DATE('Einstellungen'!$B$5,1,1)+120)='Einstellungen'!$B$5,DATE('Einstellungen'!$B$5,1,1)+120,"")</f>
        <v>46508</v>
      </c>
      <c r="B125" s="19">
        <f>A125</f>
        <v>46508</v>
      </c>
      <c r="C125" s="20" t="str">
        <f>IF(A125="","",IF(COUNTIF('Feiertage'!$A$5:$A$80,A125)&gt;0,"Feiertag",IF(WEEKDAY(A125,2)&gt;5,"Wochenende","Arbeitstag")))</f>
        <v>Feiertag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IF(C125="Arbeitstag",'Einstellungen'!$B$6,0)</f>
        <v>0</v>
      </c>
      <c r="J125" s="22">
        <f>H125+IF(OR(G125="Urlaub",G125="Krank",G125="Arzttermin",G125="Freizeitausgleich",G125="Dienstreise"),I125,IF(G125="Halber Urlaubstag",I125/2,0))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IF(YEAR(DATE('Einstellungen'!$B$5,1,1)+121)='Einstellungen'!$B$5,DATE('Einstellungen'!$B$5,1,1)+121,"")</f>
        <v>46509</v>
      </c>
      <c r="B126" s="19">
        <f>A126</f>
        <v>46509</v>
      </c>
      <c r="C126" s="20" t="str">
        <f>IF(A126="","",IF(COUNTIF('Feiertage'!$A$5:$A$80,A126)&gt;0,"Feiertag",IF(WEEKDAY(A126,2)&gt;5,"Wochenende","Arbeitstag")))</f>
        <v>Wochenende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IF(C126="Arbeitstag",'Einstellungen'!$B$6,0)</f>
        <v>0</v>
      </c>
      <c r="J126" s="22">
        <f>H126+IF(OR(G126="Urlaub",G126="Krank",G126="Arzttermin",G126="Freizeitausgleich",G126="Dienstreise"),I126,IF(G126="Halber Urlaubstag",I126/2,0))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IF(YEAR(DATE('Einstellungen'!$B$5,1,1)+122)='Einstellungen'!$B$5,DATE('Einstellungen'!$B$5,1,1)+122,"")</f>
        <v>46510</v>
      </c>
      <c r="B127" s="19">
        <f>A127</f>
        <v>46510</v>
      </c>
      <c r="C127" s="20" t="str">
        <f>IF(A127="","",IF(COUNTIF('Feiertage'!$A$5:$A$80,A127)&gt;0,"Feiertag",IF(WEEKDAY(A127,2)&gt;5,"Wochenende","Arbeitstag")))</f>
        <v>Arbeitstag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IF(C127="Arbeitstag",'Einstellungen'!$B$6,0)</f>
        <v>8</v>
      </c>
      <c r="J127" s="22">
        <f>H127+IF(OR(G127="Urlaub",G127="Krank",G127="Arzttermin",G127="Freizeitausgleich",G127="Dienstreise"),I127,IF(G127="Halber Urlaubstag",I127/2,0))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IF(YEAR(DATE('Einstellungen'!$B$5,1,1)+123)='Einstellungen'!$B$5,DATE('Einstellungen'!$B$5,1,1)+123,"")</f>
        <v>46511</v>
      </c>
      <c r="B128" s="19">
        <f>A128</f>
        <v>46511</v>
      </c>
      <c r="C128" s="20" t="str">
        <f>IF(A128="","",IF(COUNTIF('Feiertage'!$A$5:$A$80,A128)&gt;0,"Feiertag",IF(WEEKDAY(A128,2)&gt;5,"Wochenende","Arbeitstag")))</f>
        <v>Arbeitstag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IF(C128="Arbeitstag",'Einstellungen'!$B$6,0)</f>
        <v>8</v>
      </c>
      <c r="J128" s="22">
        <f>H128+IF(OR(G128="Urlaub",G128="Krank",G128="Arzttermin",G128="Freizeitausgleich",G128="Dienstreise"),I128,IF(G128="Halber Urlaubstag",I128/2,0))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IF(YEAR(DATE('Einstellungen'!$B$5,1,1)+124)='Einstellungen'!$B$5,DATE('Einstellungen'!$B$5,1,1)+124,"")</f>
        <v>46512</v>
      </c>
      <c r="B129" s="19">
        <f>A129</f>
        <v>46512</v>
      </c>
      <c r="C129" s="20" t="str">
        <f>IF(A129="","",IF(COUNTIF('Feiertage'!$A$5:$A$80,A129)&gt;0,"Feiertag",IF(WEEKDAY(A129,2)&gt;5,"Wochenende","Arbeitstag")))</f>
        <v>Arbeitstag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IF(C129="Arbeitstag",'Einstellungen'!$B$6,0)</f>
        <v>8</v>
      </c>
      <c r="J129" s="22">
        <f>H129+IF(OR(G129="Urlaub",G129="Krank",G129="Arzttermin",G129="Freizeitausgleich",G129="Dienstreise"),I129,IF(G129="Halber Urlaubstag",I129/2,0))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IF(YEAR(DATE('Einstellungen'!$B$5,1,1)+125)='Einstellungen'!$B$5,DATE('Einstellungen'!$B$5,1,1)+125,"")</f>
        <v>46513</v>
      </c>
      <c r="B130" s="19">
        <f>A130</f>
        <v>46513</v>
      </c>
      <c r="C130" s="20" t="str">
        <f>IF(A130="","",IF(COUNTIF('Feiertage'!$A$5:$A$80,A130)&gt;0,"Feiertag",IF(WEEKDAY(A130,2)&gt;5,"Wochenende","Arbeitstag")))</f>
        <v>Feiertag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IF(C130="Arbeitstag",'Einstellungen'!$B$6,0)</f>
        <v>0</v>
      </c>
      <c r="J130" s="22">
        <f>H130+IF(OR(G130="Urlaub",G130="Krank",G130="Arzttermin",G130="Freizeitausgleich",G130="Dienstreise"),I130,IF(G130="Halber Urlaubstag",I130/2,0))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IF(YEAR(DATE('Einstellungen'!$B$5,1,1)+126)='Einstellungen'!$B$5,DATE('Einstellungen'!$B$5,1,1)+126,"")</f>
        <v>46514</v>
      </c>
      <c r="B131" s="19">
        <f>A131</f>
        <v>46514</v>
      </c>
      <c r="C131" s="20" t="str">
        <f>IF(A131="","",IF(COUNTIF('Feiertage'!$A$5:$A$80,A131)&gt;0,"Feiertag",IF(WEEKDAY(A131,2)&gt;5,"Wochenende","Arbeitstag")))</f>
        <v>Arbeitstag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IF(C131="Arbeitstag",'Einstellungen'!$B$6,0)</f>
        <v>8</v>
      </c>
      <c r="J131" s="22">
        <f>H131+IF(OR(G131="Urlaub",G131="Krank",G131="Arzttermin",G131="Freizeitausgleich",G131="Dienstreise"),I131,IF(G131="Halber Urlaubstag",I131/2,0))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IF(YEAR(DATE('Einstellungen'!$B$5,1,1)+127)='Einstellungen'!$B$5,DATE('Einstellungen'!$B$5,1,1)+127,"")</f>
        <v>46515</v>
      </c>
      <c r="B132" s="19">
        <f>A132</f>
        <v>46515</v>
      </c>
      <c r="C132" s="20" t="str">
        <f>IF(A132="","",IF(COUNTIF('Feiertage'!$A$5:$A$80,A132)&gt;0,"Feiertag",IF(WEEKDAY(A132,2)&gt;5,"Wochenende","Arbeitstag")))</f>
        <v>Wochenende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IF(C132="Arbeitstag",'Einstellungen'!$B$6,0)</f>
        <v>0</v>
      </c>
      <c r="J132" s="22">
        <f>H132+IF(OR(G132="Urlaub",G132="Krank",G132="Arzttermin",G132="Freizeitausgleich",G132="Dienstreise"),I132,IF(G132="Halber Urlaubstag",I132/2,0))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IF(YEAR(DATE('Einstellungen'!$B$5,1,1)+128)='Einstellungen'!$B$5,DATE('Einstellungen'!$B$5,1,1)+128,"")</f>
        <v>46516</v>
      </c>
      <c r="B133" s="19">
        <f>A133</f>
        <v>46516</v>
      </c>
      <c r="C133" s="20" t="str">
        <f>IF(A133="","",IF(COUNTIF('Feiertage'!$A$5:$A$80,A133)&gt;0,"Feiertag",IF(WEEKDAY(A133,2)&gt;5,"Wochenende","Arbeitstag")))</f>
        <v>Wochenende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IF(C133="Arbeitstag",'Einstellungen'!$B$6,0)</f>
        <v>0</v>
      </c>
      <c r="J133" s="22">
        <f>H133+IF(OR(G133="Urlaub",G133="Krank",G133="Arzttermin",G133="Freizeitausgleich",G133="Dienstreise"),I133,IF(G133="Halber Urlaubstag",I133/2,0))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IF(YEAR(DATE('Einstellungen'!$B$5,1,1)+129)='Einstellungen'!$B$5,DATE('Einstellungen'!$B$5,1,1)+129,"")</f>
        <v>46517</v>
      </c>
      <c r="B134" s="19">
        <f>A134</f>
        <v>46517</v>
      </c>
      <c r="C134" s="20" t="str">
        <f>IF(A134="","",IF(COUNTIF('Feiertage'!$A$5:$A$80,A134)&gt;0,"Feiertag",IF(WEEKDAY(A134,2)&gt;5,"Wochenende","Arbeitstag")))</f>
        <v>Arbeitstag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IF(C134="Arbeitstag",'Einstellungen'!$B$6,0)</f>
        <v>8</v>
      </c>
      <c r="J134" s="22">
        <f>H134+IF(OR(G134="Urlaub",G134="Krank",G134="Arzttermin",G134="Freizeitausgleich",G134="Dienstreise"),I134,IF(G134="Halber Urlaubstag",I134/2,0))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IF(YEAR(DATE('Einstellungen'!$B$5,1,1)+130)='Einstellungen'!$B$5,DATE('Einstellungen'!$B$5,1,1)+130,"")</f>
        <v>46518</v>
      </c>
      <c r="B135" s="19">
        <f>A135</f>
        <v>46518</v>
      </c>
      <c r="C135" s="20" t="str">
        <f>IF(A135="","",IF(COUNTIF('Feiertage'!$A$5:$A$80,A135)&gt;0,"Feiertag",IF(WEEKDAY(A135,2)&gt;5,"Wochenende","Arbeitstag")))</f>
        <v>Arbeitstag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IF(C135="Arbeitstag",'Einstellungen'!$B$6,0)</f>
        <v>8</v>
      </c>
      <c r="J135" s="22">
        <f>H135+IF(OR(G135="Urlaub",G135="Krank",G135="Arzttermin",G135="Freizeitausgleich",G135="Dienstreise"),I135,IF(G135="Halber Urlaubstag",I135/2,0))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IF(YEAR(DATE('Einstellungen'!$B$5,1,1)+131)='Einstellungen'!$B$5,DATE('Einstellungen'!$B$5,1,1)+131,"")</f>
        <v>46519</v>
      </c>
      <c r="B136" s="19">
        <f>A136</f>
        <v>46519</v>
      </c>
      <c r="C136" s="20" t="str">
        <f>IF(A136="","",IF(COUNTIF('Feiertage'!$A$5:$A$80,A136)&gt;0,"Feiertag",IF(WEEKDAY(A136,2)&gt;5,"Wochenende","Arbeitstag")))</f>
        <v>Arbeitstag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IF(C136="Arbeitstag",'Einstellungen'!$B$6,0)</f>
        <v>8</v>
      </c>
      <c r="J136" s="22">
        <f>H136+IF(OR(G136="Urlaub",G136="Krank",G136="Arzttermin",G136="Freizeitausgleich",G136="Dienstreise"),I136,IF(G136="Halber Urlaubstag",I136/2,0))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IF(YEAR(DATE('Einstellungen'!$B$5,1,1)+132)='Einstellungen'!$B$5,DATE('Einstellungen'!$B$5,1,1)+132,"")</f>
        <v>46520</v>
      </c>
      <c r="B137" s="19">
        <f>A137</f>
        <v>46520</v>
      </c>
      <c r="C137" s="20" t="str">
        <f>IF(A137="","",IF(COUNTIF('Feiertage'!$A$5:$A$80,A137)&gt;0,"Feiertag",IF(WEEKDAY(A137,2)&gt;5,"Wochenende","Arbeitstag")))</f>
        <v>Arbeitstag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IF(C137="Arbeitstag",'Einstellungen'!$B$6,0)</f>
        <v>8</v>
      </c>
      <c r="J137" s="22">
        <f>H137+IF(OR(G137="Urlaub",G137="Krank",G137="Arzttermin",G137="Freizeitausgleich",G137="Dienstreise"),I137,IF(G137="Halber Urlaubstag",I137/2,0))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IF(YEAR(DATE('Einstellungen'!$B$5,1,1)+133)='Einstellungen'!$B$5,DATE('Einstellungen'!$B$5,1,1)+133,"")</f>
        <v>46521</v>
      </c>
      <c r="B138" s="19">
        <f>A138</f>
        <v>46521</v>
      </c>
      <c r="C138" s="20" t="str">
        <f>IF(A138="","",IF(COUNTIF('Feiertage'!$A$5:$A$80,A138)&gt;0,"Feiertag",IF(WEEKDAY(A138,2)&gt;5,"Wochenende","Arbeitstag")))</f>
        <v>Arbeitstag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IF(C138="Arbeitstag",'Einstellungen'!$B$6,0)</f>
        <v>8</v>
      </c>
      <c r="J138" s="22">
        <f>H138+IF(OR(G138="Urlaub",G138="Krank",G138="Arzttermin",G138="Freizeitausgleich",G138="Dienstreise"),I138,IF(G138="Halber Urlaubstag",I138/2,0))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IF(YEAR(DATE('Einstellungen'!$B$5,1,1)+134)='Einstellungen'!$B$5,DATE('Einstellungen'!$B$5,1,1)+134,"")</f>
        <v>46522</v>
      </c>
      <c r="B139" s="19">
        <f>A139</f>
        <v>46522</v>
      </c>
      <c r="C139" s="20" t="str">
        <f>IF(A139="","",IF(COUNTIF('Feiertage'!$A$5:$A$80,A139)&gt;0,"Feiertag",IF(WEEKDAY(A139,2)&gt;5,"Wochenende","Arbeitstag")))</f>
        <v>Wochenende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IF(C139="Arbeitstag",'Einstellungen'!$B$6,0)</f>
        <v>0</v>
      </c>
      <c r="J139" s="22">
        <f>H139+IF(OR(G139="Urlaub",G139="Krank",G139="Arzttermin",G139="Freizeitausgleich",G139="Dienstreise"),I139,IF(G139="Halber Urlaubstag",I139/2,0))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IF(YEAR(DATE('Einstellungen'!$B$5,1,1)+135)='Einstellungen'!$B$5,DATE('Einstellungen'!$B$5,1,1)+135,"")</f>
        <v>46523</v>
      </c>
      <c r="B140" s="19">
        <f>A140</f>
        <v>46523</v>
      </c>
      <c r="C140" s="20" t="str">
        <f>IF(A140="","",IF(COUNTIF('Feiertage'!$A$5:$A$80,A140)&gt;0,"Feiertag",IF(WEEKDAY(A140,2)&gt;5,"Wochenende","Arbeitstag")))</f>
        <v>Wochenende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IF(C140="Arbeitstag",'Einstellungen'!$B$6,0)</f>
        <v>0</v>
      </c>
      <c r="J140" s="22">
        <f>H140+IF(OR(G140="Urlaub",G140="Krank",G140="Arzttermin",G140="Freizeitausgleich",G140="Dienstreise"),I140,IF(G140="Halber Urlaubstag",I140/2,0))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IF(YEAR(DATE('Einstellungen'!$B$5,1,1)+136)='Einstellungen'!$B$5,DATE('Einstellungen'!$B$5,1,1)+136,"")</f>
        <v>46524</v>
      </c>
      <c r="B141" s="19">
        <f>A141</f>
        <v>46524</v>
      </c>
      <c r="C141" s="20" t="str">
        <f>IF(A141="","",IF(COUNTIF('Feiertage'!$A$5:$A$80,A141)&gt;0,"Feiertag",IF(WEEKDAY(A141,2)&gt;5,"Wochenende","Arbeitstag")))</f>
        <v>Feiertag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IF(C141="Arbeitstag",'Einstellungen'!$B$6,0)</f>
        <v>0</v>
      </c>
      <c r="J141" s="22">
        <f>H141+IF(OR(G141="Urlaub",G141="Krank",G141="Arzttermin",G141="Freizeitausgleich",G141="Dienstreise"),I141,IF(G141="Halber Urlaubstag",I141/2,0))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IF(YEAR(DATE('Einstellungen'!$B$5,1,1)+137)='Einstellungen'!$B$5,DATE('Einstellungen'!$B$5,1,1)+137,"")</f>
        <v>46525</v>
      </c>
      <c r="B142" s="19">
        <f>A142</f>
        <v>46525</v>
      </c>
      <c r="C142" s="20" t="str">
        <f>IF(A142="","",IF(COUNTIF('Feiertage'!$A$5:$A$80,A142)&gt;0,"Feiertag",IF(WEEKDAY(A142,2)&gt;5,"Wochenende","Arbeitstag")))</f>
        <v>Arbeitstag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IF(C142="Arbeitstag",'Einstellungen'!$B$6,0)</f>
        <v>8</v>
      </c>
      <c r="J142" s="22">
        <f>H142+IF(OR(G142="Urlaub",G142="Krank",G142="Arzttermin",G142="Freizeitausgleich",G142="Dienstreise"),I142,IF(G142="Halber Urlaubstag",I142/2,0))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IF(YEAR(DATE('Einstellungen'!$B$5,1,1)+138)='Einstellungen'!$B$5,DATE('Einstellungen'!$B$5,1,1)+138,"")</f>
        <v>46526</v>
      </c>
      <c r="B143" s="19">
        <f>A143</f>
        <v>46526</v>
      </c>
      <c r="C143" s="20" t="str">
        <f>IF(A143="","",IF(COUNTIF('Feiertage'!$A$5:$A$80,A143)&gt;0,"Feiertag",IF(WEEKDAY(A143,2)&gt;5,"Wochenende","Arbeitstag")))</f>
        <v>Arbeitstag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IF(C143="Arbeitstag",'Einstellungen'!$B$6,0)</f>
        <v>8</v>
      </c>
      <c r="J143" s="22">
        <f>H143+IF(OR(G143="Urlaub",G143="Krank",G143="Arzttermin",G143="Freizeitausgleich",G143="Dienstreise"),I143,IF(G143="Halber Urlaubstag",I143/2,0))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IF(YEAR(DATE('Einstellungen'!$B$5,1,1)+139)='Einstellungen'!$B$5,DATE('Einstellungen'!$B$5,1,1)+139,"")</f>
        <v>46527</v>
      </c>
      <c r="B144" s="19">
        <f>A144</f>
        <v>46527</v>
      </c>
      <c r="C144" s="20" t="str">
        <f>IF(A144="","",IF(COUNTIF('Feiertage'!$A$5:$A$80,A144)&gt;0,"Feiertag",IF(WEEKDAY(A144,2)&gt;5,"Wochenende","Arbeitstag")))</f>
        <v>Arbeitstag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IF(C144="Arbeitstag",'Einstellungen'!$B$6,0)</f>
        <v>8</v>
      </c>
      <c r="J144" s="22">
        <f>H144+IF(OR(G144="Urlaub",G144="Krank",G144="Arzttermin",G144="Freizeitausgleich",G144="Dienstreise"),I144,IF(G144="Halber Urlaubstag",I144/2,0))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IF(YEAR(DATE('Einstellungen'!$B$5,1,1)+140)='Einstellungen'!$B$5,DATE('Einstellungen'!$B$5,1,1)+140,"")</f>
        <v>46528</v>
      </c>
      <c r="B145" s="19">
        <f>A145</f>
        <v>46528</v>
      </c>
      <c r="C145" s="20" t="str">
        <f>IF(A145="","",IF(COUNTIF('Feiertage'!$A$5:$A$80,A145)&gt;0,"Feiertag",IF(WEEKDAY(A145,2)&gt;5,"Wochenende","Arbeitstag")))</f>
        <v>Arbeitstag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IF(C145="Arbeitstag",'Einstellungen'!$B$6,0)</f>
        <v>8</v>
      </c>
      <c r="J145" s="22">
        <f>H145+IF(OR(G145="Urlaub",G145="Krank",G145="Arzttermin",G145="Freizeitausgleich",G145="Dienstreise"),I145,IF(G145="Halber Urlaubstag",I145/2,0))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IF(YEAR(DATE('Einstellungen'!$B$5,1,1)+141)='Einstellungen'!$B$5,DATE('Einstellungen'!$B$5,1,1)+141,"")</f>
        <v>46529</v>
      </c>
      <c r="B146" s="19">
        <f>A146</f>
        <v>46529</v>
      </c>
      <c r="C146" s="20" t="str">
        <f>IF(A146="","",IF(COUNTIF('Feiertage'!$A$5:$A$80,A146)&gt;0,"Feiertag",IF(WEEKDAY(A146,2)&gt;5,"Wochenende","Arbeitstag")))</f>
        <v>Wochenende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IF(C146="Arbeitstag",'Einstellungen'!$B$6,0)</f>
        <v>0</v>
      </c>
      <c r="J146" s="22">
        <f>H146+IF(OR(G146="Urlaub",G146="Krank",G146="Arzttermin",G146="Freizeitausgleich",G146="Dienstreise"),I146,IF(G146="Halber Urlaubstag",I146/2,0))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IF(YEAR(DATE('Einstellungen'!$B$5,1,1)+142)='Einstellungen'!$B$5,DATE('Einstellungen'!$B$5,1,1)+142,"")</f>
        <v>46530</v>
      </c>
      <c r="B147" s="19">
        <f>A147</f>
        <v>46530</v>
      </c>
      <c r="C147" s="20" t="str">
        <f>IF(A147="","",IF(COUNTIF('Feiertage'!$A$5:$A$80,A147)&gt;0,"Feiertag",IF(WEEKDAY(A147,2)&gt;5,"Wochenende","Arbeitstag")))</f>
        <v>Wochenende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IF(C147="Arbeitstag",'Einstellungen'!$B$6,0)</f>
        <v>0</v>
      </c>
      <c r="J147" s="22">
        <f>H147+IF(OR(G147="Urlaub",G147="Krank",G147="Arzttermin",G147="Freizeitausgleich",G147="Dienstreise"),I147,IF(G147="Halber Urlaubstag",I147/2,0))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IF(YEAR(DATE('Einstellungen'!$B$5,1,1)+143)='Einstellungen'!$B$5,DATE('Einstellungen'!$B$5,1,1)+143,"")</f>
        <v>46531</v>
      </c>
      <c r="B148" s="19">
        <f>A148</f>
        <v>46531</v>
      </c>
      <c r="C148" s="20" t="str">
        <f>IF(A148="","",IF(COUNTIF('Feiertage'!$A$5:$A$80,A148)&gt;0,"Feiertag",IF(WEEKDAY(A148,2)&gt;5,"Wochenende","Arbeitstag")))</f>
        <v>Arbeitstag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IF(C148="Arbeitstag",'Einstellungen'!$B$6,0)</f>
        <v>8</v>
      </c>
      <c r="J148" s="22">
        <f>H148+IF(OR(G148="Urlaub",G148="Krank",G148="Arzttermin",G148="Freizeitausgleich",G148="Dienstreise"),I148,IF(G148="Halber Urlaubstag",I148/2,0))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IF(YEAR(DATE('Einstellungen'!$B$5,1,1)+144)='Einstellungen'!$B$5,DATE('Einstellungen'!$B$5,1,1)+144,"")</f>
        <v>46532</v>
      </c>
      <c r="B149" s="19">
        <f>A149</f>
        <v>46532</v>
      </c>
      <c r="C149" s="20" t="str">
        <f>IF(A149="","",IF(COUNTIF('Feiertage'!$A$5:$A$80,A149)&gt;0,"Feiertag",IF(WEEKDAY(A149,2)&gt;5,"Wochenende","Arbeitstag")))</f>
        <v>Arbeitstag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IF(C149="Arbeitstag",'Einstellungen'!$B$6,0)</f>
        <v>8</v>
      </c>
      <c r="J149" s="22">
        <f>H149+IF(OR(G149="Urlaub",G149="Krank",G149="Arzttermin",G149="Freizeitausgleich",G149="Dienstreise"),I149,IF(G149="Halber Urlaubstag",I149/2,0))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IF(YEAR(DATE('Einstellungen'!$B$5,1,1)+145)='Einstellungen'!$B$5,DATE('Einstellungen'!$B$5,1,1)+145,"")</f>
        <v>46533</v>
      </c>
      <c r="B150" s="19">
        <f>A150</f>
        <v>46533</v>
      </c>
      <c r="C150" s="20" t="str">
        <f>IF(A150="","",IF(COUNTIF('Feiertage'!$A$5:$A$80,A150)&gt;0,"Feiertag",IF(WEEKDAY(A150,2)&gt;5,"Wochenende","Arbeitstag")))</f>
        <v>Arbeitstag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IF(C150="Arbeitstag",'Einstellungen'!$B$6,0)</f>
        <v>8</v>
      </c>
      <c r="J150" s="22">
        <f>H150+IF(OR(G150="Urlaub",G150="Krank",G150="Arzttermin",G150="Freizeitausgleich",G150="Dienstreise"),I150,IF(G150="Halber Urlaubstag",I150/2,0))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IF(YEAR(DATE('Einstellungen'!$B$5,1,1)+146)='Einstellungen'!$B$5,DATE('Einstellungen'!$B$5,1,1)+146,"")</f>
        <v>46534</v>
      </c>
      <c r="B151" s="19">
        <f>A151</f>
        <v>46534</v>
      </c>
      <c r="C151" s="20" t="str">
        <f>IF(A151="","",IF(COUNTIF('Feiertage'!$A$5:$A$80,A151)&gt;0,"Feiertag",IF(WEEKDAY(A151,2)&gt;5,"Wochenende","Arbeitstag")))</f>
        <v>Arbeitstag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IF(C151="Arbeitstag",'Einstellungen'!$B$6,0)</f>
        <v>8</v>
      </c>
      <c r="J151" s="22">
        <f>H151+IF(OR(G151="Urlaub",G151="Krank",G151="Arzttermin",G151="Freizeitausgleich",G151="Dienstreise"),I151,IF(G151="Halber Urlaubstag",I151/2,0))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IF(YEAR(DATE('Einstellungen'!$B$5,1,1)+147)='Einstellungen'!$B$5,DATE('Einstellungen'!$B$5,1,1)+147,"")</f>
        <v>46535</v>
      </c>
      <c r="B152" s="19">
        <f>A152</f>
        <v>46535</v>
      </c>
      <c r="C152" s="20" t="str">
        <f>IF(A152="","",IF(COUNTIF('Feiertage'!$A$5:$A$80,A152)&gt;0,"Feiertag",IF(WEEKDAY(A152,2)&gt;5,"Wochenende","Arbeitstag")))</f>
        <v>Arbeitstag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IF(C152="Arbeitstag",'Einstellungen'!$B$6,0)</f>
        <v>8</v>
      </c>
      <c r="J152" s="22">
        <f>H152+IF(OR(G152="Urlaub",G152="Krank",G152="Arzttermin",G152="Freizeitausgleich",G152="Dienstreise"),I152,IF(G152="Halber Urlaubstag",I152/2,0))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IF(YEAR(DATE('Einstellungen'!$B$5,1,1)+148)='Einstellungen'!$B$5,DATE('Einstellungen'!$B$5,1,1)+148,"")</f>
        <v>46536</v>
      </c>
      <c r="B153" s="19">
        <f>A153</f>
        <v>46536</v>
      </c>
      <c r="C153" s="20" t="str">
        <f>IF(A153="","",IF(COUNTIF('Feiertage'!$A$5:$A$80,A153)&gt;0,"Feiertag",IF(WEEKDAY(A153,2)&gt;5,"Wochenende","Arbeitstag")))</f>
        <v>Wochenende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IF(C153="Arbeitstag",'Einstellungen'!$B$6,0)</f>
        <v>0</v>
      </c>
      <c r="J153" s="22">
        <f>H153+IF(OR(G153="Urlaub",G153="Krank",G153="Arzttermin",G153="Freizeitausgleich",G153="Dienstreise"),I153,IF(G153="Halber Urlaubstag",I153/2,0))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IF(YEAR(DATE('Einstellungen'!$B$5,1,1)+149)='Einstellungen'!$B$5,DATE('Einstellungen'!$B$5,1,1)+149,"")</f>
        <v>46537</v>
      </c>
      <c r="B154" s="19">
        <f>A154</f>
        <v>46537</v>
      </c>
      <c r="C154" s="20" t="str">
        <f>IF(A154="","",IF(COUNTIF('Feiertage'!$A$5:$A$80,A154)&gt;0,"Feiertag",IF(WEEKDAY(A154,2)&gt;5,"Wochenende","Arbeitstag")))</f>
        <v>Wochenende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IF(C154="Arbeitstag",'Einstellungen'!$B$6,0)</f>
        <v>0</v>
      </c>
      <c r="J154" s="22">
        <f>H154+IF(OR(G154="Urlaub",G154="Krank",G154="Arzttermin",G154="Freizeitausgleich",G154="Dienstreise"),I154,IF(G154="Halber Urlaubstag",I154/2,0))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IF(YEAR(DATE('Einstellungen'!$B$5,1,1)+150)='Einstellungen'!$B$5,DATE('Einstellungen'!$B$5,1,1)+150,"")</f>
        <v>46538</v>
      </c>
      <c r="B155" s="19">
        <f>A155</f>
        <v>46538</v>
      </c>
      <c r="C155" s="20" t="str">
        <f>IF(A155="","",IF(COUNTIF('Feiertage'!$A$5:$A$80,A155)&gt;0,"Feiertag",IF(WEEKDAY(A155,2)&gt;5,"Wochenende","Arbeitstag")))</f>
        <v>Arbeitstag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IF(C155="Arbeitstag",'Einstellungen'!$B$6,0)</f>
        <v>8</v>
      </c>
      <c r="J155" s="22">
        <f>H155+IF(OR(G155="Urlaub",G155="Krank",G155="Arzttermin",G155="Freizeitausgleich",G155="Dienstreise"),I155,IF(G155="Halber Urlaubstag",I155/2,0))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IF(YEAR(DATE('Einstellungen'!$B$5,1,1)+151)='Einstellungen'!$B$5,DATE('Einstellungen'!$B$5,1,1)+151,"")</f>
        <v>46539</v>
      </c>
      <c r="B156" s="19">
        <f>A156</f>
        <v>46539</v>
      </c>
      <c r="C156" s="20" t="str">
        <f>IF(A156="","",IF(COUNTIF('Feiertage'!$A$5:$A$80,A156)&gt;0,"Feiertag",IF(WEEKDAY(A156,2)&gt;5,"Wochenende","Arbeitstag")))</f>
        <v>Arbeitstag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IF(C156="Arbeitstag",'Einstellungen'!$B$6,0)</f>
        <v>8</v>
      </c>
      <c r="J156" s="22">
        <f>H156+IF(OR(G156="Urlaub",G156="Krank",G156="Arzttermin",G156="Freizeitausgleich",G156="Dienstreise"),I156,IF(G156="Halber Urlaubstag",I156/2,0))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IF(YEAR(DATE('Einstellungen'!$B$5,1,1)+152)='Einstellungen'!$B$5,DATE('Einstellungen'!$B$5,1,1)+152,"")</f>
        <v>46540</v>
      </c>
      <c r="B157" s="19">
        <f>A157</f>
        <v>46540</v>
      </c>
      <c r="C157" s="20" t="str">
        <f>IF(A157="","",IF(COUNTIF('Feiertage'!$A$5:$A$80,A157)&gt;0,"Feiertag",IF(WEEKDAY(A157,2)&gt;5,"Wochenende","Arbeitstag")))</f>
        <v>Arbeitstag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IF(C157="Arbeitstag",'Einstellungen'!$B$6,0)</f>
        <v>8</v>
      </c>
      <c r="J157" s="22">
        <f>H157+IF(OR(G157="Urlaub",G157="Krank",G157="Arzttermin",G157="Freizeitausgleich",G157="Dienstreise"),I157,IF(G157="Halber Urlaubstag",I157/2,0))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IF(YEAR(DATE('Einstellungen'!$B$5,1,1)+153)='Einstellungen'!$B$5,DATE('Einstellungen'!$B$5,1,1)+153,"")</f>
        <v>46541</v>
      </c>
      <c r="B158" s="19">
        <f>A158</f>
        <v>46541</v>
      </c>
      <c r="C158" s="20" t="str">
        <f>IF(A158="","",IF(COUNTIF('Feiertage'!$A$5:$A$80,A158)&gt;0,"Feiertag",IF(WEEKDAY(A158,2)&gt;5,"Wochenende","Arbeitstag")))</f>
        <v>Arbeitstag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IF(C158="Arbeitstag",'Einstellungen'!$B$6,0)</f>
        <v>8</v>
      </c>
      <c r="J158" s="22">
        <f>H158+IF(OR(G158="Urlaub",G158="Krank",G158="Arzttermin",G158="Freizeitausgleich",G158="Dienstreise"),I158,IF(G158="Halber Urlaubstag",I158/2,0))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IF(YEAR(DATE('Einstellungen'!$B$5,1,1)+154)='Einstellungen'!$B$5,DATE('Einstellungen'!$B$5,1,1)+154,"")</f>
        <v>46542</v>
      </c>
      <c r="B159" s="19">
        <f>A159</f>
        <v>46542</v>
      </c>
      <c r="C159" s="20" t="str">
        <f>IF(A159="","",IF(COUNTIF('Feiertage'!$A$5:$A$80,A159)&gt;0,"Feiertag",IF(WEEKDAY(A159,2)&gt;5,"Wochenende","Arbeitstag")))</f>
        <v>Arbeitstag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IF(C159="Arbeitstag",'Einstellungen'!$B$6,0)</f>
        <v>8</v>
      </c>
      <c r="J159" s="22">
        <f>H159+IF(OR(G159="Urlaub",G159="Krank",G159="Arzttermin",G159="Freizeitausgleich",G159="Dienstreise"),I159,IF(G159="Halber Urlaubstag",I159/2,0))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IF(YEAR(DATE('Einstellungen'!$B$5,1,1)+155)='Einstellungen'!$B$5,DATE('Einstellungen'!$B$5,1,1)+155,"")</f>
        <v>46543</v>
      </c>
      <c r="B160" s="19">
        <f>A160</f>
        <v>46543</v>
      </c>
      <c r="C160" s="20" t="str">
        <f>IF(A160="","",IF(COUNTIF('Feiertage'!$A$5:$A$80,A160)&gt;0,"Feiertag",IF(WEEKDAY(A160,2)&gt;5,"Wochenende","Arbeitstag")))</f>
        <v>Wochenende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IF(C160="Arbeitstag",'Einstellungen'!$B$6,0)</f>
        <v>0</v>
      </c>
      <c r="J160" s="22">
        <f>H160+IF(OR(G160="Urlaub",G160="Krank",G160="Arzttermin",G160="Freizeitausgleich",G160="Dienstreise"),I160,IF(G160="Halber Urlaubstag",I160/2,0))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IF(YEAR(DATE('Einstellungen'!$B$5,1,1)+156)='Einstellungen'!$B$5,DATE('Einstellungen'!$B$5,1,1)+156,"")</f>
        <v>46544</v>
      </c>
      <c r="B161" s="19">
        <f>A161</f>
        <v>46544</v>
      </c>
      <c r="C161" s="20" t="str">
        <f>IF(A161="","",IF(COUNTIF('Feiertage'!$A$5:$A$80,A161)&gt;0,"Feiertag",IF(WEEKDAY(A161,2)&gt;5,"Wochenende","Arbeitstag")))</f>
        <v>Wochenende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IF(C161="Arbeitstag",'Einstellungen'!$B$6,0)</f>
        <v>0</v>
      </c>
      <c r="J161" s="22">
        <f>H161+IF(OR(G161="Urlaub",G161="Krank",G161="Arzttermin",G161="Freizeitausgleich",G161="Dienstreise"),I161,IF(G161="Halber Urlaubstag",I161/2,0))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IF(YEAR(DATE('Einstellungen'!$B$5,1,1)+157)='Einstellungen'!$B$5,DATE('Einstellungen'!$B$5,1,1)+157,"")</f>
        <v>46545</v>
      </c>
      <c r="B162" s="19">
        <f>A162</f>
        <v>46545</v>
      </c>
      <c r="C162" s="20" t="str">
        <f>IF(A162="","",IF(COUNTIF('Feiertage'!$A$5:$A$80,A162)&gt;0,"Feiertag",IF(WEEKDAY(A162,2)&gt;5,"Wochenende","Arbeitstag")))</f>
        <v>Arbeitstag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IF(C162="Arbeitstag",'Einstellungen'!$B$6,0)</f>
        <v>8</v>
      </c>
      <c r="J162" s="22">
        <f>H162+IF(OR(G162="Urlaub",G162="Krank",G162="Arzttermin",G162="Freizeitausgleich",G162="Dienstreise"),I162,IF(G162="Halber Urlaubstag",I162/2,0))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IF(YEAR(DATE('Einstellungen'!$B$5,1,1)+158)='Einstellungen'!$B$5,DATE('Einstellungen'!$B$5,1,1)+158,"")</f>
        <v>46546</v>
      </c>
      <c r="B163" s="19">
        <f>A163</f>
        <v>46546</v>
      </c>
      <c r="C163" s="20" t="str">
        <f>IF(A163="","",IF(COUNTIF('Feiertage'!$A$5:$A$80,A163)&gt;0,"Feiertag",IF(WEEKDAY(A163,2)&gt;5,"Wochenende","Arbeitstag")))</f>
        <v>Arbeitstag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IF(C163="Arbeitstag",'Einstellungen'!$B$6,0)</f>
        <v>8</v>
      </c>
      <c r="J163" s="22">
        <f>H163+IF(OR(G163="Urlaub",G163="Krank",G163="Arzttermin",G163="Freizeitausgleich",G163="Dienstreise"),I163,IF(G163="Halber Urlaubstag",I163/2,0))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IF(YEAR(DATE('Einstellungen'!$B$5,1,1)+159)='Einstellungen'!$B$5,DATE('Einstellungen'!$B$5,1,1)+159,"")</f>
        <v>46547</v>
      </c>
      <c r="B164" s="19">
        <f>A164</f>
        <v>46547</v>
      </c>
      <c r="C164" s="20" t="str">
        <f>IF(A164="","",IF(COUNTIF('Feiertage'!$A$5:$A$80,A164)&gt;0,"Feiertag",IF(WEEKDAY(A164,2)&gt;5,"Wochenende","Arbeitstag")))</f>
        <v>Arbeitstag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IF(C164="Arbeitstag",'Einstellungen'!$B$6,0)</f>
        <v>8</v>
      </c>
      <c r="J164" s="22">
        <f>H164+IF(OR(G164="Urlaub",G164="Krank",G164="Arzttermin",G164="Freizeitausgleich",G164="Dienstreise"),I164,IF(G164="Halber Urlaubstag",I164/2,0))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IF(YEAR(DATE('Einstellungen'!$B$5,1,1)+160)='Einstellungen'!$B$5,DATE('Einstellungen'!$B$5,1,1)+160,"")</f>
        <v>46548</v>
      </c>
      <c r="B165" s="19">
        <f>A165</f>
        <v>46548</v>
      </c>
      <c r="C165" s="20" t="str">
        <f>IF(A165="","",IF(COUNTIF('Feiertage'!$A$5:$A$80,A165)&gt;0,"Feiertag",IF(WEEKDAY(A165,2)&gt;5,"Wochenende","Arbeitstag")))</f>
        <v>Arbeitstag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IF(C165="Arbeitstag",'Einstellungen'!$B$6,0)</f>
        <v>8</v>
      </c>
      <c r="J165" s="22">
        <f>H165+IF(OR(G165="Urlaub",G165="Krank",G165="Arzttermin",G165="Freizeitausgleich",G165="Dienstreise"),I165,IF(G165="Halber Urlaubstag",I165/2,0))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IF(YEAR(DATE('Einstellungen'!$B$5,1,1)+161)='Einstellungen'!$B$5,DATE('Einstellungen'!$B$5,1,1)+161,"")</f>
        <v>46549</v>
      </c>
      <c r="B166" s="19">
        <f>A166</f>
        <v>46549</v>
      </c>
      <c r="C166" s="20" t="str">
        <f>IF(A166="","",IF(COUNTIF('Feiertage'!$A$5:$A$80,A166)&gt;0,"Feiertag",IF(WEEKDAY(A166,2)&gt;5,"Wochenende","Arbeitstag")))</f>
        <v>Arbeitstag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IF(C166="Arbeitstag",'Einstellungen'!$B$6,0)</f>
        <v>8</v>
      </c>
      <c r="J166" s="22">
        <f>H166+IF(OR(G166="Urlaub",G166="Krank",G166="Arzttermin",G166="Freizeitausgleich",G166="Dienstreise"),I166,IF(G166="Halber Urlaubstag",I166/2,0))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IF(YEAR(DATE('Einstellungen'!$B$5,1,1)+162)='Einstellungen'!$B$5,DATE('Einstellungen'!$B$5,1,1)+162,"")</f>
        <v>46550</v>
      </c>
      <c r="B167" s="19">
        <f>A167</f>
        <v>46550</v>
      </c>
      <c r="C167" s="20" t="str">
        <f>IF(A167="","",IF(COUNTIF('Feiertage'!$A$5:$A$80,A167)&gt;0,"Feiertag",IF(WEEKDAY(A167,2)&gt;5,"Wochenende","Arbeitstag")))</f>
        <v>Wochenende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IF(C167="Arbeitstag",'Einstellungen'!$B$6,0)</f>
        <v>0</v>
      </c>
      <c r="J167" s="22">
        <f>H167+IF(OR(G167="Urlaub",G167="Krank",G167="Arzttermin",G167="Freizeitausgleich",G167="Dienstreise"),I167,IF(G167="Halber Urlaubstag",I167/2,0))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IF(YEAR(DATE('Einstellungen'!$B$5,1,1)+163)='Einstellungen'!$B$5,DATE('Einstellungen'!$B$5,1,1)+163,"")</f>
        <v>46551</v>
      </c>
      <c r="B168" s="19">
        <f>A168</f>
        <v>46551</v>
      </c>
      <c r="C168" s="20" t="str">
        <f>IF(A168="","",IF(COUNTIF('Feiertage'!$A$5:$A$80,A168)&gt;0,"Feiertag",IF(WEEKDAY(A168,2)&gt;5,"Wochenende","Arbeitstag")))</f>
        <v>Wochenende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IF(C168="Arbeitstag",'Einstellungen'!$B$6,0)</f>
        <v>0</v>
      </c>
      <c r="J168" s="22">
        <f>H168+IF(OR(G168="Urlaub",G168="Krank",G168="Arzttermin",G168="Freizeitausgleich",G168="Dienstreise"),I168,IF(G168="Halber Urlaubstag",I168/2,0))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IF(YEAR(DATE('Einstellungen'!$B$5,1,1)+164)='Einstellungen'!$B$5,DATE('Einstellungen'!$B$5,1,1)+164,"")</f>
        <v>46552</v>
      </c>
      <c r="B169" s="19">
        <f>A169</f>
        <v>46552</v>
      </c>
      <c r="C169" s="20" t="str">
        <f>IF(A169="","",IF(COUNTIF('Feiertage'!$A$5:$A$80,A169)&gt;0,"Feiertag",IF(WEEKDAY(A169,2)&gt;5,"Wochenende","Arbeitstag")))</f>
        <v>Arbeitstag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IF(C169="Arbeitstag",'Einstellungen'!$B$6,0)</f>
        <v>8</v>
      </c>
      <c r="J169" s="22">
        <f>H169+IF(OR(G169="Urlaub",G169="Krank",G169="Arzttermin",G169="Freizeitausgleich",G169="Dienstreise"),I169,IF(G169="Halber Urlaubstag",I169/2,0))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IF(YEAR(DATE('Einstellungen'!$B$5,1,1)+165)='Einstellungen'!$B$5,DATE('Einstellungen'!$B$5,1,1)+165,"")</f>
        <v>46553</v>
      </c>
      <c r="B170" s="19">
        <f>A170</f>
        <v>46553</v>
      </c>
      <c r="C170" s="20" t="str">
        <f>IF(A170="","",IF(COUNTIF('Feiertage'!$A$5:$A$80,A170)&gt;0,"Feiertag",IF(WEEKDAY(A170,2)&gt;5,"Wochenende","Arbeitstag")))</f>
        <v>Arbeitstag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IF(C170="Arbeitstag",'Einstellungen'!$B$6,0)</f>
        <v>8</v>
      </c>
      <c r="J170" s="22">
        <f>H170+IF(OR(G170="Urlaub",G170="Krank",G170="Arzttermin",G170="Freizeitausgleich",G170="Dienstreise"),I170,IF(G170="Halber Urlaubstag",I170/2,0))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IF(YEAR(DATE('Einstellungen'!$B$5,1,1)+166)='Einstellungen'!$B$5,DATE('Einstellungen'!$B$5,1,1)+166,"")</f>
        <v>46554</v>
      </c>
      <c r="B171" s="19">
        <f>A171</f>
        <v>46554</v>
      </c>
      <c r="C171" s="20" t="str">
        <f>IF(A171="","",IF(COUNTIF('Feiertage'!$A$5:$A$80,A171)&gt;0,"Feiertag",IF(WEEKDAY(A171,2)&gt;5,"Wochenende","Arbeitstag")))</f>
        <v>Arbeitstag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IF(C171="Arbeitstag",'Einstellungen'!$B$6,0)</f>
        <v>8</v>
      </c>
      <c r="J171" s="22">
        <f>H171+IF(OR(G171="Urlaub",G171="Krank",G171="Arzttermin",G171="Freizeitausgleich",G171="Dienstreise"),I171,IF(G171="Halber Urlaubstag",I171/2,0))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IF(YEAR(DATE('Einstellungen'!$B$5,1,1)+167)='Einstellungen'!$B$5,DATE('Einstellungen'!$B$5,1,1)+167,"")</f>
        <v>46555</v>
      </c>
      <c r="B172" s="19">
        <f>A172</f>
        <v>46555</v>
      </c>
      <c r="C172" s="20" t="str">
        <f>IF(A172="","",IF(COUNTIF('Feiertage'!$A$5:$A$80,A172)&gt;0,"Feiertag",IF(WEEKDAY(A172,2)&gt;5,"Wochenende","Arbeitstag")))</f>
        <v>Arbeitstag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IF(C172="Arbeitstag",'Einstellungen'!$B$6,0)</f>
        <v>8</v>
      </c>
      <c r="J172" s="22">
        <f>H172+IF(OR(G172="Urlaub",G172="Krank",G172="Arzttermin",G172="Freizeitausgleich",G172="Dienstreise"),I172,IF(G172="Halber Urlaubstag",I172/2,0))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IF(YEAR(DATE('Einstellungen'!$B$5,1,1)+168)='Einstellungen'!$B$5,DATE('Einstellungen'!$B$5,1,1)+168,"")</f>
        <v>46556</v>
      </c>
      <c r="B173" s="19">
        <f>A173</f>
        <v>46556</v>
      </c>
      <c r="C173" s="20" t="str">
        <f>IF(A173="","",IF(COUNTIF('Feiertage'!$A$5:$A$80,A173)&gt;0,"Feiertag",IF(WEEKDAY(A173,2)&gt;5,"Wochenende","Arbeitstag")))</f>
        <v>Arbeitstag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IF(C173="Arbeitstag",'Einstellungen'!$B$6,0)</f>
        <v>8</v>
      </c>
      <c r="J173" s="22">
        <f>H173+IF(OR(G173="Urlaub",G173="Krank",G173="Arzttermin",G173="Freizeitausgleich",G173="Dienstreise"),I173,IF(G173="Halber Urlaubstag",I173/2,0))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IF(YEAR(DATE('Einstellungen'!$B$5,1,1)+169)='Einstellungen'!$B$5,DATE('Einstellungen'!$B$5,1,1)+169,"")</f>
        <v>46557</v>
      </c>
      <c r="B174" s="19">
        <f>A174</f>
        <v>46557</v>
      </c>
      <c r="C174" s="20" t="str">
        <f>IF(A174="","",IF(COUNTIF('Feiertage'!$A$5:$A$80,A174)&gt;0,"Feiertag",IF(WEEKDAY(A174,2)&gt;5,"Wochenende","Arbeitstag")))</f>
        <v>Wochenende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IF(C174="Arbeitstag",'Einstellungen'!$B$6,0)</f>
        <v>0</v>
      </c>
      <c r="J174" s="22">
        <f>H174+IF(OR(G174="Urlaub",G174="Krank",G174="Arzttermin",G174="Freizeitausgleich",G174="Dienstreise"),I174,IF(G174="Halber Urlaubstag",I174/2,0))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IF(YEAR(DATE('Einstellungen'!$B$5,1,1)+170)='Einstellungen'!$B$5,DATE('Einstellungen'!$B$5,1,1)+170,"")</f>
        <v>46558</v>
      </c>
      <c r="B175" s="19">
        <f>A175</f>
        <v>46558</v>
      </c>
      <c r="C175" s="20" t="str">
        <f>IF(A175="","",IF(COUNTIF('Feiertage'!$A$5:$A$80,A175)&gt;0,"Feiertag",IF(WEEKDAY(A175,2)&gt;5,"Wochenende","Arbeitstag")))</f>
        <v>Wochenende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IF(C175="Arbeitstag",'Einstellungen'!$B$6,0)</f>
        <v>0</v>
      </c>
      <c r="J175" s="22">
        <f>H175+IF(OR(G175="Urlaub",G175="Krank",G175="Arzttermin",G175="Freizeitausgleich",G175="Dienstreise"),I175,IF(G175="Halber Urlaubstag",I175/2,0))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IF(YEAR(DATE('Einstellungen'!$B$5,1,1)+171)='Einstellungen'!$B$5,DATE('Einstellungen'!$B$5,1,1)+171,"")</f>
        <v>46559</v>
      </c>
      <c r="B176" s="19">
        <f>A176</f>
        <v>46559</v>
      </c>
      <c r="C176" s="20" t="str">
        <f>IF(A176="","",IF(COUNTIF('Feiertage'!$A$5:$A$80,A176)&gt;0,"Feiertag",IF(WEEKDAY(A176,2)&gt;5,"Wochenende","Arbeitstag")))</f>
        <v>Arbeitstag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IF(C176="Arbeitstag",'Einstellungen'!$B$6,0)</f>
        <v>8</v>
      </c>
      <c r="J176" s="22">
        <f>H176+IF(OR(G176="Urlaub",G176="Krank",G176="Arzttermin",G176="Freizeitausgleich",G176="Dienstreise"),I176,IF(G176="Halber Urlaubstag",I176/2,0))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IF(YEAR(DATE('Einstellungen'!$B$5,1,1)+172)='Einstellungen'!$B$5,DATE('Einstellungen'!$B$5,1,1)+172,"")</f>
        <v>46560</v>
      </c>
      <c r="B177" s="19">
        <f>A177</f>
        <v>46560</v>
      </c>
      <c r="C177" s="20" t="str">
        <f>IF(A177="","",IF(COUNTIF('Feiertage'!$A$5:$A$80,A177)&gt;0,"Feiertag",IF(WEEKDAY(A177,2)&gt;5,"Wochenende","Arbeitstag")))</f>
        <v>Arbeitstag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IF(C177="Arbeitstag",'Einstellungen'!$B$6,0)</f>
        <v>8</v>
      </c>
      <c r="J177" s="22">
        <f>H177+IF(OR(G177="Urlaub",G177="Krank",G177="Arzttermin",G177="Freizeitausgleich",G177="Dienstreise"),I177,IF(G177="Halber Urlaubstag",I177/2,0))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IF(YEAR(DATE('Einstellungen'!$B$5,1,1)+173)='Einstellungen'!$B$5,DATE('Einstellungen'!$B$5,1,1)+173,"")</f>
        <v>46561</v>
      </c>
      <c r="B178" s="19">
        <f>A178</f>
        <v>46561</v>
      </c>
      <c r="C178" s="20" t="str">
        <f>IF(A178="","",IF(COUNTIF('Feiertage'!$A$5:$A$80,A178)&gt;0,"Feiertag",IF(WEEKDAY(A178,2)&gt;5,"Wochenende","Arbeitstag")))</f>
        <v>Arbeitstag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IF(C178="Arbeitstag",'Einstellungen'!$B$6,0)</f>
        <v>8</v>
      </c>
      <c r="J178" s="22">
        <f>H178+IF(OR(G178="Urlaub",G178="Krank",G178="Arzttermin",G178="Freizeitausgleich",G178="Dienstreise"),I178,IF(G178="Halber Urlaubstag",I178/2,0))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IF(YEAR(DATE('Einstellungen'!$B$5,1,1)+174)='Einstellungen'!$B$5,DATE('Einstellungen'!$B$5,1,1)+174,"")</f>
        <v>46562</v>
      </c>
      <c r="B179" s="19">
        <f>A179</f>
        <v>46562</v>
      </c>
      <c r="C179" s="20" t="str">
        <f>IF(A179="","",IF(COUNTIF('Feiertage'!$A$5:$A$80,A179)&gt;0,"Feiertag",IF(WEEKDAY(A179,2)&gt;5,"Wochenende","Arbeitstag")))</f>
        <v>Arbeitstag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IF(C179="Arbeitstag",'Einstellungen'!$B$6,0)</f>
        <v>8</v>
      </c>
      <c r="J179" s="22">
        <f>H179+IF(OR(G179="Urlaub",G179="Krank",G179="Arzttermin",G179="Freizeitausgleich",G179="Dienstreise"),I179,IF(G179="Halber Urlaubstag",I179/2,0))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IF(YEAR(DATE('Einstellungen'!$B$5,1,1)+175)='Einstellungen'!$B$5,DATE('Einstellungen'!$B$5,1,1)+175,"")</f>
        <v>46563</v>
      </c>
      <c r="B180" s="19">
        <f>A180</f>
        <v>46563</v>
      </c>
      <c r="C180" s="20" t="str">
        <f>IF(A180="","",IF(COUNTIF('Feiertage'!$A$5:$A$80,A180)&gt;0,"Feiertag",IF(WEEKDAY(A180,2)&gt;5,"Wochenende","Arbeitstag")))</f>
        <v>Arbeitstag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IF(C180="Arbeitstag",'Einstellungen'!$B$6,0)</f>
        <v>8</v>
      </c>
      <c r="J180" s="22">
        <f>H180+IF(OR(G180="Urlaub",G180="Krank",G180="Arzttermin",G180="Freizeitausgleich",G180="Dienstreise"),I180,IF(G180="Halber Urlaubstag",I180/2,0))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IF(YEAR(DATE('Einstellungen'!$B$5,1,1)+176)='Einstellungen'!$B$5,DATE('Einstellungen'!$B$5,1,1)+176,"")</f>
        <v>46564</v>
      </c>
      <c r="B181" s="19">
        <f>A181</f>
        <v>46564</v>
      </c>
      <c r="C181" s="20" t="str">
        <f>IF(A181="","",IF(COUNTIF('Feiertage'!$A$5:$A$80,A181)&gt;0,"Feiertag",IF(WEEKDAY(A181,2)&gt;5,"Wochenende","Arbeitstag")))</f>
        <v>Wochenende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IF(C181="Arbeitstag",'Einstellungen'!$B$6,0)</f>
        <v>0</v>
      </c>
      <c r="J181" s="22">
        <f>H181+IF(OR(G181="Urlaub",G181="Krank",G181="Arzttermin",G181="Freizeitausgleich",G181="Dienstreise"),I181,IF(G181="Halber Urlaubstag",I181/2,0))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IF(YEAR(DATE('Einstellungen'!$B$5,1,1)+177)='Einstellungen'!$B$5,DATE('Einstellungen'!$B$5,1,1)+177,"")</f>
        <v>46565</v>
      </c>
      <c r="B182" s="19">
        <f>A182</f>
        <v>46565</v>
      </c>
      <c r="C182" s="20" t="str">
        <f>IF(A182="","",IF(COUNTIF('Feiertage'!$A$5:$A$80,A182)&gt;0,"Feiertag",IF(WEEKDAY(A182,2)&gt;5,"Wochenende","Arbeitstag")))</f>
        <v>Wochenende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IF(C182="Arbeitstag",'Einstellungen'!$B$6,0)</f>
        <v>0</v>
      </c>
      <c r="J182" s="22">
        <f>H182+IF(OR(G182="Urlaub",G182="Krank",G182="Arzttermin",G182="Freizeitausgleich",G182="Dienstreise"),I182,IF(G182="Halber Urlaubstag",I182/2,0))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IF(YEAR(DATE('Einstellungen'!$B$5,1,1)+178)='Einstellungen'!$B$5,DATE('Einstellungen'!$B$5,1,1)+178,"")</f>
        <v>46566</v>
      </c>
      <c r="B183" s="19">
        <f>A183</f>
        <v>46566</v>
      </c>
      <c r="C183" s="20" t="str">
        <f>IF(A183="","",IF(COUNTIF('Feiertage'!$A$5:$A$80,A183)&gt;0,"Feiertag",IF(WEEKDAY(A183,2)&gt;5,"Wochenende","Arbeitstag")))</f>
        <v>Arbeitstag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IF(C183="Arbeitstag",'Einstellungen'!$B$6,0)</f>
        <v>8</v>
      </c>
      <c r="J183" s="22">
        <f>H183+IF(OR(G183="Urlaub",G183="Krank",G183="Arzttermin",G183="Freizeitausgleich",G183="Dienstreise"),I183,IF(G183="Halber Urlaubstag",I183/2,0))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IF(YEAR(DATE('Einstellungen'!$B$5,1,1)+179)='Einstellungen'!$B$5,DATE('Einstellungen'!$B$5,1,1)+179,"")</f>
        <v>46567</v>
      </c>
      <c r="B184" s="19">
        <f>A184</f>
        <v>46567</v>
      </c>
      <c r="C184" s="20" t="str">
        <f>IF(A184="","",IF(COUNTIF('Feiertage'!$A$5:$A$80,A184)&gt;0,"Feiertag",IF(WEEKDAY(A184,2)&gt;5,"Wochenende","Arbeitstag")))</f>
        <v>Arbeitstag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IF(C184="Arbeitstag",'Einstellungen'!$B$6,0)</f>
        <v>8</v>
      </c>
      <c r="J184" s="22">
        <f>H184+IF(OR(G184="Urlaub",G184="Krank",G184="Arzttermin",G184="Freizeitausgleich",G184="Dienstreise"),I184,IF(G184="Halber Urlaubstag",I184/2,0))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IF(YEAR(DATE('Einstellungen'!$B$5,1,1)+180)='Einstellungen'!$B$5,DATE('Einstellungen'!$B$5,1,1)+180,"")</f>
        <v>46568</v>
      </c>
      <c r="B185" s="19">
        <f>A185</f>
        <v>46568</v>
      </c>
      <c r="C185" s="20" t="str">
        <f>IF(A185="","",IF(COUNTIF('Feiertage'!$A$5:$A$80,A185)&gt;0,"Feiertag",IF(WEEKDAY(A185,2)&gt;5,"Wochenende","Arbeitstag")))</f>
        <v>Arbeitstag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IF(C185="Arbeitstag",'Einstellungen'!$B$6,0)</f>
        <v>8</v>
      </c>
      <c r="J185" s="22">
        <f>H185+IF(OR(G185="Urlaub",G185="Krank",G185="Arzttermin",G185="Freizeitausgleich",G185="Dienstreise"),I185,IF(G185="Halber Urlaubstag",I185/2,0))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IF(YEAR(DATE('Einstellungen'!$B$5,1,1)+181)='Einstellungen'!$B$5,DATE('Einstellungen'!$B$5,1,1)+181,"")</f>
        <v>46569</v>
      </c>
      <c r="B186" s="19">
        <f>A186</f>
        <v>46569</v>
      </c>
      <c r="C186" s="20" t="str">
        <f>IF(A186="","",IF(COUNTIF('Feiertage'!$A$5:$A$80,A186)&gt;0,"Feiertag",IF(WEEKDAY(A186,2)&gt;5,"Wochenende","Arbeitstag")))</f>
        <v>Arbeitstag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IF(C186="Arbeitstag",'Einstellungen'!$B$6,0)</f>
        <v>8</v>
      </c>
      <c r="J186" s="22">
        <f>H186+IF(OR(G186="Urlaub",G186="Krank",G186="Arzttermin",G186="Freizeitausgleich",G186="Dienstreise"),I186,IF(G186="Halber Urlaubstag",I186/2,0))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IF(YEAR(DATE('Einstellungen'!$B$5,1,1)+182)='Einstellungen'!$B$5,DATE('Einstellungen'!$B$5,1,1)+182,"")</f>
        <v>46570</v>
      </c>
      <c r="B187" s="19">
        <f>A187</f>
        <v>46570</v>
      </c>
      <c r="C187" s="20" t="str">
        <f>IF(A187="","",IF(COUNTIF('Feiertage'!$A$5:$A$80,A187)&gt;0,"Feiertag",IF(WEEKDAY(A187,2)&gt;5,"Wochenende","Arbeitstag")))</f>
        <v>Arbeitstag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IF(C187="Arbeitstag",'Einstellungen'!$B$6,0)</f>
        <v>8</v>
      </c>
      <c r="J187" s="22">
        <f>H187+IF(OR(G187="Urlaub",G187="Krank",G187="Arzttermin",G187="Freizeitausgleich",G187="Dienstreise"),I187,IF(G187="Halber Urlaubstag",I187/2,0))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IF(YEAR(DATE('Einstellungen'!$B$5,1,1)+183)='Einstellungen'!$B$5,DATE('Einstellungen'!$B$5,1,1)+183,"")</f>
        <v>46571</v>
      </c>
      <c r="B188" s="19">
        <f>A188</f>
        <v>46571</v>
      </c>
      <c r="C188" s="20" t="str">
        <f>IF(A188="","",IF(COUNTIF('Feiertage'!$A$5:$A$80,A188)&gt;0,"Feiertag",IF(WEEKDAY(A188,2)&gt;5,"Wochenende","Arbeitstag")))</f>
        <v>Wochenende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IF(C188="Arbeitstag",'Einstellungen'!$B$6,0)</f>
        <v>0</v>
      </c>
      <c r="J188" s="22">
        <f>H188+IF(OR(G188="Urlaub",G188="Krank",G188="Arzttermin",G188="Freizeitausgleich",G188="Dienstreise"),I188,IF(G188="Halber Urlaubstag",I188/2,0))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IF(YEAR(DATE('Einstellungen'!$B$5,1,1)+184)='Einstellungen'!$B$5,DATE('Einstellungen'!$B$5,1,1)+184,"")</f>
        <v>46572</v>
      </c>
      <c r="B189" s="19">
        <f>A189</f>
        <v>46572</v>
      </c>
      <c r="C189" s="20" t="str">
        <f>IF(A189="","",IF(COUNTIF('Feiertage'!$A$5:$A$80,A189)&gt;0,"Feiertag",IF(WEEKDAY(A189,2)&gt;5,"Wochenende","Arbeitstag")))</f>
        <v>Wochenende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IF(C189="Arbeitstag",'Einstellungen'!$B$6,0)</f>
        <v>0</v>
      </c>
      <c r="J189" s="22">
        <f>H189+IF(OR(G189="Urlaub",G189="Krank",G189="Arzttermin",G189="Freizeitausgleich",G189="Dienstreise"),I189,IF(G189="Halber Urlaubstag",I189/2,0))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IF(YEAR(DATE('Einstellungen'!$B$5,1,1)+185)='Einstellungen'!$B$5,DATE('Einstellungen'!$B$5,1,1)+185,"")</f>
        <v>46573</v>
      </c>
      <c r="B190" s="19">
        <f>A190</f>
        <v>46573</v>
      </c>
      <c r="C190" s="20" t="str">
        <f>IF(A190="","",IF(COUNTIF('Feiertage'!$A$5:$A$80,A190)&gt;0,"Feiertag",IF(WEEKDAY(A190,2)&gt;5,"Wochenende","Arbeitstag")))</f>
        <v>Arbeitstag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IF(C190="Arbeitstag",'Einstellungen'!$B$6,0)</f>
        <v>8</v>
      </c>
      <c r="J190" s="22">
        <f>H190+IF(OR(G190="Urlaub",G190="Krank",G190="Arzttermin",G190="Freizeitausgleich",G190="Dienstreise"),I190,IF(G190="Halber Urlaubstag",I190/2,0))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IF(YEAR(DATE('Einstellungen'!$B$5,1,1)+186)='Einstellungen'!$B$5,DATE('Einstellungen'!$B$5,1,1)+186,"")</f>
        <v>46574</v>
      </c>
      <c r="B191" s="19">
        <f>A191</f>
        <v>46574</v>
      </c>
      <c r="C191" s="20" t="str">
        <f>IF(A191="","",IF(COUNTIF('Feiertage'!$A$5:$A$80,A191)&gt;0,"Feiertag",IF(WEEKDAY(A191,2)&gt;5,"Wochenende","Arbeitstag")))</f>
        <v>Arbeitstag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IF(C191="Arbeitstag",'Einstellungen'!$B$6,0)</f>
        <v>8</v>
      </c>
      <c r="J191" s="22">
        <f>H191+IF(OR(G191="Urlaub",G191="Krank",G191="Arzttermin",G191="Freizeitausgleich",G191="Dienstreise"),I191,IF(G191="Halber Urlaubstag",I191/2,0))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IF(YEAR(DATE('Einstellungen'!$B$5,1,1)+187)='Einstellungen'!$B$5,DATE('Einstellungen'!$B$5,1,1)+187,"")</f>
        <v>46575</v>
      </c>
      <c r="B192" s="19">
        <f>A192</f>
        <v>46575</v>
      </c>
      <c r="C192" s="20" t="str">
        <f>IF(A192="","",IF(COUNTIF('Feiertage'!$A$5:$A$80,A192)&gt;0,"Feiertag",IF(WEEKDAY(A192,2)&gt;5,"Wochenende","Arbeitstag")))</f>
        <v>Arbeitstag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IF(C192="Arbeitstag",'Einstellungen'!$B$6,0)</f>
        <v>8</v>
      </c>
      <c r="J192" s="22">
        <f>H192+IF(OR(G192="Urlaub",G192="Krank",G192="Arzttermin",G192="Freizeitausgleich",G192="Dienstreise"),I192,IF(G192="Halber Urlaubstag",I192/2,0))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IF(YEAR(DATE('Einstellungen'!$B$5,1,1)+188)='Einstellungen'!$B$5,DATE('Einstellungen'!$B$5,1,1)+188,"")</f>
        <v>46576</v>
      </c>
      <c r="B193" s="19">
        <f>A193</f>
        <v>46576</v>
      </c>
      <c r="C193" s="20" t="str">
        <f>IF(A193="","",IF(COUNTIF('Feiertage'!$A$5:$A$80,A193)&gt;0,"Feiertag",IF(WEEKDAY(A193,2)&gt;5,"Wochenende","Arbeitstag")))</f>
        <v>Arbeitstag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IF(C193="Arbeitstag",'Einstellungen'!$B$6,0)</f>
        <v>8</v>
      </c>
      <c r="J193" s="22">
        <f>H193+IF(OR(G193="Urlaub",G193="Krank",G193="Arzttermin",G193="Freizeitausgleich",G193="Dienstreise"),I193,IF(G193="Halber Urlaubstag",I193/2,0))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IF(YEAR(DATE('Einstellungen'!$B$5,1,1)+189)='Einstellungen'!$B$5,DATE('Einstellungen'!$B$5,1,1)+189,"")</f>
        <v>46577</v>
      </c>
      <c r="B194" s="19">
        <f>A194</f>
        <v>46577</v>
      </c>
      <c r="C194" s="20" t="str">
        <f>IF(A194="","",IF(COUNTIF('Feiertage'!$A$5:$A$80,A194)&gt;0,"Feiertag",IF(WEEKDAY(A194,2)&gt;5,"Wochenende","Arbeitstag")))</f>
        <v>Arbeitstag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IF(C194="Arbeitstag",'Einstellungen'!$B$6,0)</f>
        <v>8</v>
      </c>
      <c r="J194" s="22">
        <f>H194+IF(OR(G194="Urlaub",G194="Krank",G194="Arzttermin",G194="Freizeitausgleich",G194="Dienstreise"),I194,IF(G194="Halber Urlaubstag",I194/2,0))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IF(YEAR(DATE('Einstellungen'!$B$5,1,1)+190)='Einstellungen'!$B$5,DATE('Einstellungen'!$B$5,1,1)+190,"")</f>
        <v>46578</v>
      </c>
      <c r="B195" s="19">
        <f>A195</f>
        <v>46578</v>
      </c>
      <c r="C195" s="20" t="str">
        <f>IF(A195="","",IF(COUNTIF('Feiertage'!$A$5:$A$80,A195)&gt;0,"Feiertag",IF(WEEKDAY(A195,2)&gt;5,"Wochenende","Arbeitstag")))</f>
        <v>Wochenende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IF(C195="Arbeitstag",'Einstellungen'!$B$6,0)</f>
        <v>0</v>
      </c>
      <c r="J195" s="22">
        <f>H195+IF(OR(G195="Urlaub",G195="Krank",G195="Arzttermin",G195="Freizeitausgleich",G195="Dienstreise"),I195,IF(G195="Halber Urlaubstag",I195/2,0))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IF(YEAR(DATE('Einstellungen'!$B$5,1,1)+191)='Einstellungen'!$B$5,DATE('Einstellungen'!$B$5,1,1)+191,"")</f>
        <v>46579</v>
      </c>
      <c r="B196" s="19">
        <f>A196</f>
        <v>46579</v>
      </c>
      <c r="C196" s="20" t="str">
        <f>IF(A196="","",IF(COUNTIF('Feiertage'!$A$5:$A$80,A196)&gt;0,"Feiertag",IF(WEEKDAY(A196,2)&gt;5,"Wochenende","Arbeitstag")))</f>
        <v>Wochenende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IF(C196="Arbeitstag",'Einstellungen'!$B$6,0)</f>
        <v>0</v>
      </c>
      <c r="J196" s="22">
        <f>H196+IF(OR(G196="Urlaub",G196="Krank",G196="Arzttermin",G196="Freizeitausgleich",G196="Dienstreise"),I196,IF(G196="Halber Urlaubstag",I196/2,0))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IF(YEAR(DATE('Einstellungen'!$B$5,1,1)+192)='Einstellungen'!$B$5,DATE('Einstellungen'!$B$5,1,1)+192,"")</f>
        <v>46580</v>
      </c>
      <c r="B197" s="19">
        <f>A197</f>
        <v>46580</v>
      </c>
      <c r="C197" s="20" t="str">
        <f>IF(A197="","",IF(COUNTIF('Feiertage'!$A$5:$A$80,A197)&gt;0,"Feiertag",IF(WEEKDAY(A197,2)&gt;5,"Wochenende","Arbeitstag")))</f>
        <v>Arbeitstag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IF(C197="Arbeitstag",'Einstellungen'!$B$6,0)</f>
        <v>8</v>
      </c>
      <c r="J197" s="22">
        <f>H197+IF(OR(G197="Urlaub",G197="Krank",G197="Arzttermin",G197="Freizeitausgleich",G197="Dienstreise"),I197,IF(G197="Halber Urlaubstag",I197/2,0))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IF(YEAR(DATE('Einstellungen'!$B$5,1,1)+193)='Einstellungen'!$B$5,DATE('Einstellungen'!$B$5,1,1)+193,"")</f>
        <v>46581</v>
      </c>
      <c r="B198" s="19">
        <f>A198</f>
        <v>46581</v>
      </c>
      <c r="C198" s="20" t="str">
        <f>IF(A198="","",IF(COUNTIF('Feiertage'!$A$5:$A$80,A198)&gt;0,"Feiertag",IF(WEEKDAY(A198,2)&gt;5,"Wochenende","Arbeitstag")))</f>
        <v>Arbeitstag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IF(C198="Arbeitstag",'Einstellungen'!$B$6,0)</f>
        <v>8</v>
      </c>
      <c r="J198" s="22">
        <f>H198+IF(OR(G198="Urlaub",G198="Krank",G198="Arzttermin",G198="Freizeitausgleich",G198="Dienstreise"),I198,IF(G198="Halber Urlaubstag",I198/2,0))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IF(YEAR(DATE('Einstellungen'!$B$5,1,1)+194)='Einstellungen'!$B$5,DATE('Einstellungen'!$B$5,1,1)+194,"")</f>
        <v>46582</v>
      </c>
      <c r="B199" s="19">
        <f>A199</f>
        <v>46582</v>
      </c>
      <c r="C199" s="20" t="str">
        <f>IF(A199="","",IF(COUNTIF('Feiertage'!$A$5:$A$80,A199)&gt;0,"Feiertag",IF(WEEKDAY(A199,2)&gt;5,"Wochenende","Arbeitstag")))</f>
        <v>Arbeitstag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IF(C199="Arbeitstag",'Einstellungen'!$B$6,0)</f>
        <v>8</v>
      </c>
      <c r="J199" s="22">
        <f>H199+IF(OR(G199="Urlaub",G199="Krank",G199="Arzttermin",G199="Freizeitausgleich",G199="Dienstreise"),I199,IF(G199="Halber Urlaubstag",I199/2,0))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IF(YEAR(DATE('Einstellungen'!$B$5,1,1)+195)='Einstellungen'!$B$5,DATE('Einstellungen'!$B$5,1,1)+195,"")</f>
        <v>46583</v>
      </c>
      <c r="B200" s="19">
        <f>A200</f>
        <v>46583</v>
      </c>
      <c r="C200" s="20" t="str">
        <f>IF(A200="","",IF(COUNTIF('Feiertage'!$A$5:$A$80,A200)&gt;0,"Feiertag",IF(WEEKDAY(A200,2)&gt;5,"Wochenende","Arbeitstag")))</f>
        <v>Arbeitstag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IF(C200="Arbeitstag",'Einstellungen'!$B$6,0)</f>
        <v>8</v>
      </c>
      <c r="J200" s="22">
        <f>H200+IF(OR(G200="Urlaub",G200="Krank",G200="Arzttermin",G200="Freizeitausgleich",G200="Dienstreise"),I200,IF(G200="Halber Urlaubstag",I200/2,0))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IF(YEAR(DATE('Einstellungen'!$B$5,1,1)+196)='Einstellungen'!$B$5,DATE('Einstellungen'!$B$5,1,1)+196,"")</f>
        <v>46584</v>
      </c>
      <c r="B201" s="19">
        <f>A201</f>
        <v>46584</v>
      </c>
      <c r="C201" s="20" t="str">
        <f>IF(A201="","",IF(COUNTIF('Feiertage'!$A$5:$A$80,A201)&gt;0,"Feiertag",IF(WEEKDAY(A201,2)&gt;5,"Wochenende","Arbeitstag")))</f>
        <v>Arbeitstag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IF(C201="Arbeitstag",'Einstellungen'!$B$6,0)</f>
        <v>8</v>
      </c>
      <c r="J201" s="22">
        <f>H201+IF(OR(G201="Urlaub",G201="Krank",G201="Arzttermin",G201="Freizeitausgleich",G201="Dienstreise"),I201,IF(G201="Halber Urlaubstag",I201/2,0))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IF(YEAR(DATE('Einstellungen'!$B$5,1,1)+197)='Einstellungen'!$B$5,DATE('Einstellungen'!$B$5,1,1)+197,"")</f>
        <v>46585</v>
      </c>
      <c r="B202" s="19">
        <f>A202</f>
        <v>46585</v>
      </c>
      <c r="C202" s="20" t="str">
        <f>IF(A202="","",IF(COUNTIF('Feiertage'!$A$5:$A$80,A202)&gt;0,"Feiertag",IF(WEEKDAY(A202,2)&gt;5,"Wochenende","Arbeitstag")))</f>
        <v>Wochenende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IF(C202="Arbeitstag",'Einstellungen'!$B$6,0)</f>
        <v>0</v>
      </c>
      <c r="J202" s="22">
        <f>H202+IF(OR(G202="Urlaub",G202="Krank",G202="Arzttermin",G202="Freizeitausgleich",G202="Dienstreise"),I202,IF(G202="Halber Urlaubstag",I202/2,0))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IF(YEAR(DATE('Einstellungen'!$B$5,1,1)+198)='Einstellungen'!$B$5,DATE('Einstellungen'!$B$5,1,1)+198,"")</f>
        <v>46586</v>
      </c>
      <c r="B203" s="19">
        <f>A203</f>
        <v>46586</v>
      </c>
      <c r="C203" s="20" t="str">
        <f>IF(A203="","",IF(COUNTIF('Feiertage'!$A$5:$A$80,A203)&gt;0,"Feiertag",IF(WEEKDAY(A203,2)&gt;5,"Wochenende","Arbeitstag")))</f>
        <v>Wochenende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IF(C203="Arbeitstag",'Einstellungen'!$B$6,0)</f>
        <v>0</v>
      </c>
      <c r="J203" s="22">
        <f>H203+IF(OR(G203="Urlaub",G203="Krank",G203="Arzttermin",G203="Freizeitausgleich",G203="Dienstreise"),I203,IF(G203="Halber Urlaubstag",I203/2,0))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IF(YEAR(DATE('Einstellungen'!$B$5,1,1)+199)='Einstellungen'!$B$5,DATE('Einstellungen'!$B$5,1,1)+199,"")</f>
        <v>46587</v>
      </c>
      <c r="B204" s="19">
        <f>A204</f>
        <v>46587</v>
      </c>
      <c r="C204" s="20" t="str">
        <f>IF(A204="","",IF(COUNTIF('Feiertage'!$A$5:$A$80,A204)&gt;0,"Feiertag",IF(WEEKDAY(A204,2)&gt;5,"Wochenende","Arbeitstag")))</f>
        <v>Arbeitstag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IF(C204="Arbeitstag",'Einstellungen'!$B$6,0)</f>
        <v>8</v>
      </c>
      <c r="J204" s="22">
        <f>H204+IF(OR(G204="Urlaub",G204="Krank",G204="Arzttermin",G204="Freizeitausgleich",G204="Dienstreise"),I204,IF(G204="Halber Urlaubstag",I204/2,0))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IF(YEAR(DATE('Einstellungen'!$B$5,1,1)+200)='Einstellungen'!$B$5,DATE('Einstellungen'!$B$5,1,1)+200,"")</f>
        <v>46588</v>
      </c>
      <c r="B205" s="19">
        <f>A205</f>
        <v>46588</v>
      </c>
      <c r="C205" s="20" t="str">
        <f>IF(A205="","",IF(COUNTIF('Feiertage'!$A$5:$A$80,A205)&gt;0,"Feiertag",IF(WEEKDAY(A205,2)&gt;5,"Wochenende","Arbeitstag")))</f>
        <v>Arbeitstag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IF(C205="Arbeitstag",'Einstellungen'!$B$6,0)</f>
        <v>8</v>
      </c>
      <c r="J205" s="22">
        <f>H205+IF(OR(G205="Urlaub",G205="Krank",G205="Arzttermin",G205="Freizeitausgleich",G205="Dienstreise"),I205,IF(G205="Halber Urlaubstag",I205/2,0))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IF(YEAR(DATE('Einstellungen'!$B$5,1,1)+201)='Einstellungen'!$B$5,DATE('Einstellungen'!$B$5,1,1)+201,"")</f>
        <v>46589</v>
      </c>
      <c r="B206" s="19">
        <f>A206</f>
        <v>46589</v>
      </c>
      <c r="C206" s="20" t="str">
        <f>IF(A206="","",IF(COUNTIF('Feiertage'!$A$5:$A$80,A206)&gt;0,"Feiertag",IF(WEEKDAY(A206,2)&gt;5,"Wochenende","Arbeitstag")))</f>
        <v>Arbeitstag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IF(C206="Arbeitstag",'Einstellungen'!$B$6,0)</f>
        <v>8</v>
      </c>
      <c r="J206" s="22">
        <f>H206+IF(OR(G206="Urlaub",G206="Krank",G206="Arzttermin",G206="Freizeitausgleich",G206="Dienstreise"),I206,IF(G206="Halber Urlaubstag",I206/2,0))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IF(YEAR(DATE('Einstellungen'!$B$5,1,1)+202)='Einstellungen'!$B$5,DATE('Einstellungen'!$B$5,1,1)+202,"")</f>
        <v>46590</v>
      </c>
      <c r="B207" s="19">
        <f>A207</f>
        <v>46590</v>
      </c>
      <c r="C207" s="20" t="str">
        <f>IF(A207="","",IF(COUNTIF('Feiertage'!$A$5:$A$80,A207)&gt;0,"Feiertag",IF(WEEKDAY(A207,2)&gt;5,"Wochenende","Arbeitstag")))</f>
        <v>Arbeitstag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IF(C207="Arbeitstag",'Einstellungen'!$B$6,0)</f>
        <v>8</v>
      </c>
      <c r="J207" s="22">
        <f>H207+IF(OR(G207="Urlaub",G207="Krank",G207="Arzttermin",G207="Freizeitausgleich",G207="Dienstreise"),I207,IF(G207="Halber Urlaubstag",I207/2,0))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IF(YEAR(DATE('Einstellungen'!$B$5,1,1)+203)='Einstellungen'!$B$5,DATE('Einstellungen'!$B$5,1,1)+203,"")</f>
        <v>46591</v>
      </c>
      <c r="B208" s="19">
        <f>A208</f>
        <v>46591</v>
      </c>
      <c r="C208" s="20" t="str">
        <f>IF(A208="","",IF(COUNTIF('Feiertage'!$A$5:$A$80,A208)&gt;0,"Feiertag",IF(WEEKDAY(A208,2)&gt;5,"Wochenende","Arbeitstag")))</f>
        <v>Arbeitstag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IF(C208="Arbeitstag",'Einstellungen'!$B$6,0)</f>
        <v>8</v>
      </c>
      <c r="J208" s="22">
        <f>H208+IF(OR(G208="Urlaub",G208="Krank",G208="Arzttermin",G208="Freizeitausgleich",G208="Dienstreise"),I208,IF(G208="Halber Urlaubstag",I208/2,0))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IF(YEAR(DATE('Einstellungen'!$B$5,1,1)+204)='Einstellungen'!$B$5,DATE('Einstellungen'!$B$5,1,1)+204,"")</f>
        <v>46592</v>
      </c>
      <c r="B209" s="19">
        <f>A209</f>
        <v>46592</v>
      </c>
      <c r="C209" s="20" t="str">
        <f>IF(A209="","",IF(COUNTIF('Feiertage'!$A$5:$A$80,A209)&gt;0,"Feiertag",IF(WEEKDAY(A209,2)&gt;5,"Wochenende","Arbeitstag")))</f>
        <v>Wochenende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IF(C209="Arbeitstag",'Einstellungen'!$B$6,0)</f>
        <v>0</v>
      </c>
      <c r="J209" s="22">
        <f>H209+IF(OR(G209="Urlaub",G209="Krank",G209="Arzttermin",G209="Freizeitausgleich",G209="Dienstreise"),I209,IF(G209="Halber Urlaubstag",I209/2,0))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IF(YEAR(DATE('Einstellungen'!$B$5,1,1)+205)='Einstellungen'!$B$5,DATE('Einstellungen'!$B$5,1,1)+205,"")</f>
        <v>46593</v>
      </c>
      <c r="B210" s="19">
        <f>A210</f>
        <v>46593</v>
      </c>
      <c r="C210" s="20" t="str">
        <f>IF(A210="","",IF(COUNTIF('Feiertage'!$A$5:$A$80,A210)&gt;0,"Feiertag",IF(WEEKDAY(A210,2)&gt;5,"Wochenende","Arbeitstag")))</f>
        <v>Wochenende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IF(C210="Arbeitstag",'Einstellungen'!$B$6,0)</f>
        <v>0</v>
      </c>
      <c r="J210" s="22">
        <f>H210+IF(OR(G210="Urlaub",G210="Krank",G210="Arzttermin",G210="Freizeitausgleich",G210="Dienstreise"),I210,IF(G210="Halber Urlaubstag",I210/2,0))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IF(YEAR(DATE('Einstellungen'!$B$5,1,1)+206)='Einstellungen'!$B$5,DATE('Einstellungen'!$B$5,1,1)+206,"")</f>
        <v>46594</v>
      </c>
      <c r="B211" s="19">
        <f>A211</f>
        <v>46594</v>
      </c>
      <c r="C211" s="20" t="str">
        <f>IF(A211="","",IF(COUNTIF('Feiertage'!$A$5:$A$80,A211)&gt;0,"Feiertag",IF(WEEKDAY(A211,2)&gt;5,"Wochenende","Arbeitstag")))</f>
        <v>Arbeitstag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IF(C211="Arbeitstag",'Einstellungen'!$B$6,0)</f>
        <v>8</v>
      </c>
      <c r="J211" s="22">
        <f>H211+IF(OR(G211="Urlaub",G211="Krank",G211="Arzttermin",G211="Freizeitausgleich",G211="Dienstreise"),I211,IF(G211="Halber Urlaubstag",I211/2,0))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IF(YEAR(DATE('Einstellungen'!$B$5,1,1)+207)='Einstellungen'!$B$5,DATE('Einstellungen'!$B$5,1,1)+207,"")</f>
        <v>46595</v>
      </c>
      <c r="B212" s="19">
        <f>A212</f>
        <v>46595</v>
      </c>
      <c r="C212" s="20" t="str">
        <f>IF(A212="","",IF(COUNTIF('Feiertage'!$A$5:$A$80,A212)&gt;0,"Feiertag",IF(WEEKDAY(A212,2)&gt;5,"Wochenende","Arbeitstag")))</f>
        <v>Arbeitstag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IF(C212="Arbeitstag",'Einstellungen'!$B$6,0)</f>
        <v>8</v>
      </c>
      <c r="J212" s="22">
        <f>H212+IF(OR(G212="Urlaub",G212="Krank",G212="Arzttermin",G212="Freizeitausgleich",G212="Dienstreise"),I212,IF(G212="Halber Urlaubstag",I212/2,0))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IF(YEAR(DATE('Einstellungen'!$B$5,1,1)+208)='Einstellungen'!$B$5,DATE('Einstellungen'!$B$5,1,1)+208,"")</f>
        <v>46596</v>
      </c>
      <c r="B213" s="19">
        <f>A213</f>
        <v>46596</v>
      </c>
      <c r="C213" s="20" t="str">
        <f>IF(A213="","",IF(COUNTIF('Feiertage'!$A$5:$A$80,A213)&gt;0,"Feiertag",IF(WEEKDAY(A213,2)&gt;5,"Wochenende","Arbeitstag")))</f>
        <v>Arbeitstag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IF(C213="Arbeitstag",'Einstellungen'!$B$6,0)</f>
        <v>8</v>
      </c>
      <c r="J213" s="22">
        <f>H213+IF(OR(G213="Urlaub",G213="Krank",G213="Arzttermin",G213="Freizeitausgleich",G213="Dienstreise"),I213,IF(G213="Halber Urlaubstag",I213/2,0))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IF(YEAR(DATE('Einstellungen'!$B$5,1,1)+209)='Einstellungen'!$B$5,DATE('Einstellungen'!$B$5,1,1)+209,"")</f>
        <v>46597</v>
      </c>
      <c r="B214" s="19">
        <f>A214</f>
        <v>46597</v>
      </c>
      <c r="C214" s="20" t="str">
        <f>IF(A214="","",IF(COUNTIF('Feiertage'!$A$5:$A$80,A214)&gt;0,"Feiertag",IF(WEEKDAY(A214,2)&gt;5,"Wochenende","Arbeitstag")))</f>
        <v>Arbeitstag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IF(C214="Arbeitstag",'Einstellungen'!$B$6,0)</f>
        <v>8</v>
      </c>
      <c r="J214" s="22">
        <f>H214+IF(OR(G214="Urlaub",G214="Krank",G214="Arzttermin",G214="Freizeitausgleich",G214="Dienstreise"),I214,IF(G214="Halber Urlaubstag",I214/2,0))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IF(YEAR(DATE('Einstellungen'!$B$5,1,1)+210)='Einstellungen'!$B$5,DATE('Einstellungen'!$B$5,1,1)+210,"")</f>
        <v>46598</v>
      </c>
      <c r="B215" s="19">
        <f>A215</f>
        <v>46598</v>
      </c>
      <c r="C215" s="20" t="str">
        <f>IF(A215="","",IF(COUNTIF('Feiertage'!$A$5:$A$80,A215)&gt;0,"Feiertag",IF(WEEKDAY(A215,2)&gt;5,"Wochenende","Arbeitstag")))</f>
        <v>Arbeitstag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IF(C215="Arbeitstag",'Einstellungen'!$B$6,0)</f>
        <v>8</v>
      </c>
      <c r="J215" s="22">
        <f>H215+IF(OR(G215="Urlaub",G215="Krank",G215="Arzttermin",G215="Freizeitausgleich",G215="Dienstreise"),I215,IF(G215="Halber Urlaubstag",I215/2,0))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IF(YEAR(DATE('Einstellungen'!$B$5,1,1)+211)='Einstellungen'!$B$5,DATE('Einstellungen'!$B$5,1,1)+211,"")</f>
        <v>46599</v>
      </c>
      <c r="B216" s="19">
        <f>A216</f>
        <v>46599</v>
      </c>
      <c r="C216" s="20" t="str">
        <f>IF(A216="","",IF(COUNTIF('Feiertage'!$A$5:$A$80,A216)&gt;0,"Feiertag",IF(WEEKDAY(A216,2)&gt;5,"Wochenende","Arbeitstag")))</f>
        <v>Wochenende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IF(C216="Arbeitstag",'Einstellungen'!$B$6,0)</f>
        <v>0</v>
      </c>
      <c r="J216" s="22">
        <f>H216+IF(OR(G216="Urlaub",G216="Krank",G216="Arzttermin",G216="Freizeitausgleich",G216="Dienstreise"),I216,IF(G216="Halber Urlaubstag",I216/2,0))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IF(YEAR(DATE('Einstellungen'!$B$5,1,1)+212)='Einstellungen'!$B$5,DATE('Einstellungen'!$B$5,1,1)+212,"")</f>
        <v>46600</v>
      </c>
      <c r="B217" s="19">
        <f>A217</f>
        <v>46600</v>
      </c>
      <c r="C217" s="20" t="str">
        <f>IF(A217="","",IF(COUNTIF('Feiertage'!$A$5:$A$80,A217)&gt;0,"Feiertag",IF(WEEKDAY(A217,2)&gt;5,"Wochenende","Arbeitstag")))</f>
        <v>Wochenende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IF(C217="Arbeitstag",'Einstellungen'!$B$6,0)</f>
        <v>0</v>
      </c>
      <c r="J217" s="22">
        <f>H217+IF(OR(G217="Urlaub",G217="Krank",G217="Arzttermin",G217="Freizeitausgleich",G217="Dienstreise"),I217,IF(G217="Halber Urlaubstag",I217/2,0))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IF(YEAR(DATE('Einstellungen'!$B$5,1,1)+213)='Einstellungen'!$B$5,DATE('Einstellungen'!$B$5,1,1)+213,"")</f>
        <v>46601</v>
      </c>
      <c r="B218" s="19">
        <f>A218</f>
        <v>46601</v>
      </c>
      <c r="C218" s="20" t="str">
        <f>IF(A218="","",IF(COUNTIF('Feiertage'!$A$5:$A$80,A218)&gt;0,"Feiertag",IF(WEEKDAY(A218,2)&gt;5,"Wochenende","Arbeitstag")))</f>
        <v>Arbeitstag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IF(C218="Arbeitstag",'Einstellungen'!$B$6,0)</f>
        <v>8</v>
      </c>
      <c r="J218" s="22">
        <f>H218+IF(OR(G218="Urlaub",G218="Krank",G218="Arzttermin",G218="Freizeitausgleich",G218="Dienstreise"),I218,IF(G218="Halber Urlaubstag",I218/2,0))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IF(YEAR(DATE('Einstellungen'!$B$5,1,1)+214)='Einstellungen'!$B$5,DATE('Einstellungen'!$B$5,1,1)+214,"")</f>
        <v>46602</v>
      </c>
      <c r="B219" s="19">
        <f>A219</f>
        <v>46602</v>
      </c>
      <c r="C219" s="20" t="str">
        <f>IF(A219="","",IF(COUNTIF('Feiertage'!$A$5:$A$80,A219)&gt;0,"Feiertag",IF(WEEKDAY(A219,2)&gt;5,"Wochenende","Arbeitstag")))</f>
        <v>Arbeitstag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IF(C219="Arbeitstag",'Einstellungen'!$B$6,0)</f>
        <v>8</v>
      </c>
      <c r="J219" s="22">
        <f>H219+IF(OR(G219="Urlaub",G219="Krank",G219="Arzttermin",G219="Freizeitausgleich",G219="Dienstreise"),I219,IF(G219="Halber Urlaubstag",I219/2,0))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IF(YEAR(DATE('Einstellungen'!$B$5,1,1)+215)='Einstellungen'!$B$5,DATE('Einstellungen'!$B$5,1,1)+215,"")</f>
        <v>46603</v>
      </c>
      <c r="B220" s="19">
        <f>A220</f>
        <v>46603</v>
      </c>
      <c r="C220" s="20" t="str">
        <f>IF(A220="","",IF(COUNTIF('Feiertage'!$A$5:$A$80,A220)&gt;0,"Feiertag",IF(WEEKDAY(A220,2)&gt;5,"Wochenende","Arbeitstag")))</f>
        <v>Arbeitstag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IF(C220="Arbeitstag",'Einstellungen'!$B$6,0)</f>
        <v>8</v>
      </c>
      <c r="J220" s="22">
        <f>H220+IF(OR(G220="Urlaub",G220="Krank",G220="Arzttermin",G220="Freizeitausgleich",G220="Dienstreise"),I220,IF(G220="Halber Urlaubstag",I220/2,0))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IF(YEAR(DATE('Einstellungen'!$B$5,1,1)+216)='Einstellungen'!$B$5,DATE('Einstellungen'!$B$5,1,1)+216,"")</f>
        <v>46604</v>
      </c>
      <c r="B221" s="19">
        <f>A221</f>
        <v>46604</v>
      </c>
      <c r="C221" s="20" t="str">
        <f>IF(A221="","",IF(COUNTIF('Feiertage'!$A$5:$A$80,A221)&gt;0,"Feiertag",IF(WEEKDAY(A221,2)&gt;5,"Wochenende","Arbeitstag")))</f>
        <v>Arbeitstag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IF(C221="Arbeitstag",'Einstellungen'!$B$6,0)</f>
        <v>8</v>
      </c>
      <c r="J221" s="22">
        <f>H221+IF(OR(G221="Urlaub",G221="Krank",G221="Arzttermin",G221="Freizeitausgleich",G221="Dienstreise"),I221,IF(G221="Halber Urlaubstag",I221/2,0))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IF(YEAR(DATE('Einstellungen'!$B$5,1,1)+217)='Einstellungen'!$B$5,DATE('Einstellungen'!$B$5,1,1)+217,"")</f>
        <v>46605</v>
      </c>
      <c r="B222" s="19">
        <f>A222</f>
        <v>46605</v>
      </c>
      <c r="C222" s="20" t="str">
        <f>IF(A222="","",IF(COUNTIF('Feiertage'!$A$5:$A$80,A222)&gt;0,"Feiertag",IF(WEEKDAY(A222,2)&gt;5,"Wochenende","Arbeitstag")))</f>
        <v>Arbeitstag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IF(C222="Arbeitstag",'Einstellungen'!$B$6,0)</f>
        <v>8</v>
      </c>
      <c r="J222" s="22">
        <f>H222+IF(OR(G222="Urlaub",G222="Krank",G222="Arzttermin",G222="Freizeitausgleich",G222="Dienstreise"),I222,IF(G222="Halber Urlaubstag",I222/2,0))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IF(YEAR(DATE('Einstellungen'!$B$5,1,1)+218)='Einstellungen'!$B$5,DATE('Einstellungen'!$B$5,1,1)+218,"")</f>
        <v>46606</v>
      </c>
      <c r="B223" s="19">
        <f>A223</f>
        <v>46606</v>
      </c>
      <c r="C223" s="20" t="str">
        <f>IF(A223="","",IF(COUNTIF('Feiertage'!$A$5:$A$80,A223)&gt;0,"Feiertag",IF(WEEKDAY(A223,2)&gt;5,"Wochenende","Arbeitstag")))</f>
        <v>Wochenende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IF(C223="Arbeitstag",'Einstellungen'!$B$6,0)</f>
        <v>0</v>
      </c>
      <c r="J223" s="22">
        <f>H223+IF(OR(G223="Urlaub",G223="Krank",G223="Arzttermin",G223="Freizeitausgleich",G223="Dienstreise"),I223,IF(G223="Halber Urlaubstag",I223/2,0))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IF(YEAR(DATE('Einstellungen'!$B$5,1,1)+219)='Einstellungen'!$B$5,DATE('Einstellungen'!$B$5,1,1)+219,"")</f>
        <v>46607</v>
      </c>
      <c r="B224" s="19">
        <f>A224</f>
        <v>46607</v>
      </c>
      <c r="C224" s="20" t="str">
        <f>IF(A224="","",IF(COUNTIF('Feiertage'!$A$5:$A$80,A224)&gt;0,"Feiertag",IF(WEEKDAY(A224,2)&gt;5,"Wochenende","Arbeitstag")))</f>
        <v>Wochenende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IF(C224="Arbeitstag",'Einstellungen'!$B$6,0)</f>
        <v>0</v>
      </c>
      <c r="J224" s="22">
        <f>H224+IF(OR(G224="Urlaub",G224="Krank",G224="Arzttermin",G224="Freizeitausgleich",G224="Dienstreise"),I224,IF(G224="Halber Urlaubstag",I224/2,0))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IF(YEAR(DATE('Einstellungen'!$B$5,1,1)+220)='Einstellungen'!$B$5,DATE('Einstellungen'!$B$5,1,1)+220,"")</f>
        <v>46608</v>
      </c>
      <c r="B225" s="19">
        <f>A225</f>
        <v>46608</v>
      </c>
      <c r="C225" s="20" t="str">
        <f>IF(A225="","",IF(COUNTIF('Feiertage'!$A$5:$A$80,A225)&gt;0,"Feiertag",IF(WEEKDAY(A225,2)&gt;5,"Wochenende","Arbeitstag")))</f>
        <v>Arbeitstag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IF(C225="Arbeitstag",'Einstellungen'!$B$6,0)</f>
        <v>8</v>
      </c>
      <c r="J225" s="22">
        <f>H225+IF(OR(G225="Urlaub",G225="Krank",G225="Arzttermin",G225="Freizeitausgleich",G225="Dienstreise"),I225,IF(G225="Halber Urlaubstag",I225/2,0))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IF(YEAR(DATE('Einstellungen'!$B$5,1,1)+221)='Einstellungen'!$B$5,DATE('Einstellungen'!$B$5,1,1)+221,"")</f>
        <v>46609</v>
      </c>
      <c r="B226" s="19">
        <f>A226</f>
        <v>46609</v>
      </c>
      <c r="C226" s="20" t="str">
        <f>IF(A226="","",IF(COUNTIF('Feiertage'!$A$5:$A$80,A226)&gt;0,"Feiertag",IF(WEEKDAY(A226,2)&gt;5,"Wochenende","Arbeitstag")))</f>
        <v>Arbeitstag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IF(C226="Arbeitstag",'Einstellungen'!$B$6,0)</f>
        <v>8</v>
      </c>
      <c r="J226" s="22">
        <f>H226+IF(OR(G226="Urlaub",G226="Krank",G226="Arzttermin",G226="Freizeitausgleich",G226="Dienstreise"),I226,IF(G226="Halber Urlaubstag",I226/2,0))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IF(YEAR(DATE('Einstellungen'!$B$5,1,1)+222)='Einstellungen'!$B$5,DATE('Einstellungen'!$B$5,1,1)+222,"")</f>
        <v>46610</v>
      </c>
      <c r="B227" s="19">
        <f>A227</f>
        <v>46610</v>
      </c>
      <c r="C227" s="20" t="str">
        <f>IF(A227="","",IF(COUNTIF('Feiertage'!$A$5:$A$80,A227)&gt;0,"Feiertag",IF(WEEKDAY(A227,2)&gt;5,"Wochenende","Arbeitstag")))</f>
        <v>Arbeitstag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IF(C227="Arbeitstag",'Einstellungen'!$B$6,0)</f>
        <v>8</v>
      </c>
      <c r="J227" s="22">
        <f>H227+IF(OR(G227="Urlaub",G227="Krank",G227="Arzttermin",G227="Freizeitausgleich",G227="Dienstreise"),I227,IF(G227="Halber Urlaubstag",I227/2,0))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IF(YEAR(DATE('Einstellungen'!$B$5,1,1)+223)='Einstellungen'!$B$5,DATE('Einstellungen'!$B$5,1,1)+223,"")</f>
        <v>46611</v>
      </c>
      <c r="B228" s="19">
        <f>A228</f>
        <v>46611</v>
      </c>
      <c r="C228" s="20" t="str">
        <f>IF(A228="","",IF(COUNTIF('Feiertage'!$A$5:$A$80,A228)&gt;0,"Feiertag",IF(WEEKDAY(A228,2)&gt;5,"Wochenende","Arbeitstag")))</f>
        <v>Arbeitstag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IF(C228="Arbeitstag",'Einstellungen'!$B$6,0)</f>
        <v>8</v>
      </c>
      <c r="J228" s="22">
        <f>H228+IF(OR(G228="Urlaub",G228="Krank",G228="Arzttermin",G228="Freizeitausgleich",G228="Dienstreise"),I228,IF(G228="Halber Urlaubstag",I228/2,0))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IF(YEAR(DATE('Einstellungen'!$B$5,1,1)+224)='Einstellungen'!$B$5,DATE('Einstellungen'!$B$5,1,1)+224,"")</f>
        <v>46612</v>
      </c>
      <c r="B229" s="19">
        <f>A229</f>
        <v>46612</v>
      </c>
      <c r="C229" s="20" t="str">
        <f>IF(A229="","",IF(COUNTIF('Feiertage'!$A$5:$A$80,A229)&gt;0,"Feiertag",IF(WEEKDAY(A229,2)&gt;5,"Wochenende","Arbeitstag")))</f>
        <v>Arbeitstag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IF(C229="Arbeitstag",'Einstellungen'!$B$6,0)</f>
        <v>8</v>
      </c>
      <c r="J229" s="22">
        <f>H229+IF(OR(G229="Urlaub",G229="Krank",G229="Arzttermin",G229="Freizeitausgleich",G229="Dienstreise"),I229,IF(G229="Halber Urlaubstag",I229/2,0))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IF(YEAR(DATE('Einstellungen'!$B$5,1,1)+225)='Einstellungen'!$B$5,DATE('Einstellungen'!$B$5,1,1)+225,"")</f>
        <v>46613</v>
      </c>
      <c r="B230" s="19">
        <f>A230</f>
        <v>46613</v>
      </c>
      <c r="C230" s="20" t="str">
        <f>IF(A230="","",IF(COUNTIF('Feiertage'!$A$5:$A$80,A230)&gt;0,"Feiertag",IF(WEEKDAY(A230,2)&gt;5,"Wochenende","Arbeitstag")))</f>
        <v>Wochenende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IF(C230="Arbeitstag",'Einstellungen'!$B$6,0)</f>
        <v>0</v>
      </c>
      <c r="J230" s="22">
        <f>H230+IF(OR(G230="Urlaub",G230="Krank",G230="Arzttermin",G230="Freizeitausgleich",G230="Dienstreise"),I230,IF(G230="Halber Urlaubstag",I230/2,0))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IF(YEAR(DATE('Einstellungen'!$B$5,1,1)+226)='Einstellungen'!$B$5,DATE('Einstellungen'!$B$5,1,1)+226,"")</f>
        <v>46614</v>
      </c>
      <c r="B231" s="19">
        <f>A231</f>
        <v>46614</v>
      </c>
      <c r="C231" s="20" t="str">
        <f>IF(A231="","",IF(COUNTIF('Feiertage'!$A$5:$A$80,A231)&gt;0,"Feiertag",IF(WEEKDAY(A231,2)&gt;5,"Wochenende","Arbeitstag")))</f>
        <v>Wochenende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IF(C231="Arbeitstag",'Einstellungen'!$B$6,0)</f>
        <v>0</v>
      </c>
      <c r="J231" s="22">
        <f>H231+IF(OR(G231="Urlaub",G231="Krank",G231="Arzttermin",G231="Freizeitausgleich",G231="Dienstreise"),I231,IF(G231="Halber Urlaubstag",I231/2,0))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IF(YEAR(DATE('Einstellungen'!$B$5,1,1)+227)='Einstellungen'!$B$5,DATE('Einstellungen'!$B$5,1,1)+227,"")</f>
        <v>46615</v>
      </c>
      <c r="B232" s="19">
        <f>A232</f>
        <v>46615</v>
      </c>
      <c r="C232" s="20" t="str">
        <f>IF(A232="","",IF(COUNTIF('Feiertage'!$A$5:$A$80,A232)&gt;0,"Feiertag",IF(WEEKDAY(A232,2)&gt;5,"Wochenende","Arbeitstag")))</f>
        <v>Arbeitstag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IF(C232="Arbeitstag",'Einstellungen'!$B$6,0)</f>
        <v>8</v>
      </c>
      <c r="J232" s="22">
        <f>H232+IF(OR(G232="Urlaub",G232="Krank",G232="Arzttermin",G232="Freizeitausgleich",G232="Dienstreise"),I232,IF(G232="Halber Urlaubstag",I232/2,0))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IF(YEAR(DATE('Einstellungen'!$B$5,1,1)+228)='Einstellungen'!$B$5,DATE('Einstellungen'!$B$5,1,1)+228,"")</f>
        <v>46616</v>
      </c>
      <c r="B233" s="19">
        <f>A233</f>
        <v>46616</v>
      </c>
      <c r="C233" s="20" t="str">
        <f>IF(A233="","",IF(COUNTIF('Feiertage'!$A$5:$A$80,A233)&gt;0,"Feiertag",IF(WEEKDAY(A233,2)&gt;5,"Wochenende","Arbeitstag")))</f>
        <v>Arbeitstag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IF(C233="Arbeitstag",'Einstellungen'!$B$6,0)</f>
        <v>8</v>
      </c>
      <c r="J233" s="22">
        <f>H233+IF(OR(G233="Urlaub",G233="Krank",G233="Arzttermin",G233="Freizeitausgleich",G233="Dienstreise"),I233,IF(G233="Halber Urlaubstag",I233/2,0))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IF(YEAR(DATE('Einstellungen'!$B$5,1,1)+229)='Einstellungen'!$B$5,DATE('Einstellungen'!$B$5,1,1)+229,"")</f>
        <v>46617</v>
      </c>
      <c r="B234" s="19">
        <f>A234</f>
        <v>46617</v>
      </c>
      <c r="C234" s="20" t="str">
        <f>IF(A234="","",IF(COUNTIF('Feiertage'!$A$5:$A$80,A234)&gt;0,"Feiertag",IF(WEEKDAY(A234,2)&gt;5,"Wochenende","Arbeitstag")))</f>
        <v>Arbeitstag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IF(C234="Arbeitstag",'Einstellungen'!$B$6,0)</f>
        <v>8</v>
      </c>
      <c r="J234" s="22">
        <f>H234+IF(OR(G234="Urlaub",G234="Krank",G234="Arzttermin",G234="Freizeitausgleich",G234="Dienstreise"),I234,IF(G234="Halber Urlaubstag",I234/2,0))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IF(YEAR(DATE('Einstellungen'!$B$5,1,1)+230)='Einstellungen'!$B$5,DATE('Einstellungen'!$B$5,1,1)+230,"")</f>
        <v>46618</v>
      </c>
      <c r="B235" s="19">
        <f>A235</f>
        <v>46618</v>
      </c>
      <c r="C235" s="20" t="str">
        <f>IF(A235="","",IF(COUNTIF('Feiertage'!$A$5:$A$80,A235)&gt;0,"Feiertag",IF(WEEKDAY(A235,2)&gt;5,"Wochenende","Arbeitstag")))</f>
        <v>Arbeitstag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IF(C235="Arbeitstag",'Einstellungen'!$B$6,0)</f>
        <v>8</v>
      </c>
      <c r="J235" s="22">
        <f>H235+IF(OR(G235="Urlaub",G235="Krank",G235="Arzttermin",G235="Freizeitausgleich",G235="Dienstreise"),I235,IF(G235="Halber Urlaubstag",I235/2,0))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IF(YEAR(DATE('Einstellungen'!$B$5,1,1)+231)='Einstellungen'!$B$5,DATE('Einstellungen'!$B$5,1,1)+231,"")</f>
        <v>46619</v>
      </c>
      <c r="B236" s="19">
        <f>A236</f>
        <v>46619</v>
      </c>
      <c r="C236" s="20" t="str">
        <f>IF(A236="","",IF(COUNTIF('Feiertage'!$A$5:$A$80,A236)&gt;0,"Feiertag",IF(WEEKDAY(A236,2)&gt;5,"Wochenende","Arbeitstag")))</f>
        <v>Arbeitstag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IF(C236="Arbeitstag",'Einstellungen'!$B$6,0)</f>
        <v>8</v>
      </c>
      <c r="J236" s="22">
        <f>H236+IF(OR(G236="Urlaub",G236="Krank",G236="Arzttermin",G236="Freizeitausgleich",G236="Dienstreise"),I236,IF(G236="Halber Urlaubstag",I236/2,0))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IF(YEAR(DATE('Einstellungen'!$B$5,1,1)+232)='Einstellungen'!$B$5,DATE('Einstellungen'!$B$5,1,1)+232,"")</f>
        <v>46620</v>
      </c>
      <c r="B237" s="19">
        <f>A237</f>
        <v>46620</v>
      </c>
      <c r="C237" s="20" t="str">
        <f>IF(A237="","",IF(COUNTIF('Feiertage'!$A$5:$A$80,A237)&gt;0,"Feiertag",IF(WEEKDAY(A237,2)&gt;5,"Wochenende","Arbeitstag")))</f>
        <v>Wochenende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IF(C237="Arbeitstag",'Einstellungen'!$B$6,0)</f>
        <v>0</v>
      </c>
      <c r="J237" s="22">
        <f>H237+IF(OR(G237="Urlaub",G237="Krank",G237="Arzttermin",G237="Freizeitausgleich",G237="Dienstreise"),I237,IF(G237="Halber Urlaubstag",I237/2,0))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IF(YEAR(DATE('Einstellungen'!$B$5,1,1)+233)='Einstellungen'!$B$5,DATE('Einstellungen'!$B$5,1,1)+233,"")</f>
        <v>46621</v>
      </c>
      <c r="B238" s="19">
        <f>A238</f>
        <v>46621</v>
      </c>
      <c r="C238" s="20" t="str">
        <f>IF(A238="","",IF(COUNTIF('Feiertage'!$A$5:$A$80,A238)&gt;0,"Feiertag",IF(WEEKDAY(A238,2)&gt;5,"Wochenende","Arbeitstag")))</f>
        <v>Wochenende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IF(C238="Arbeitstag",'Einstellungen'!$B$6,0)</f>
        <v>0</v>
      </c>
      <c r="J238" s="22">
        <f>H238+IF(OR(G238="Urlaub",G238="Krank",G238="Arzttermin",G238="Freizeitausgleich",G238="Dienstreise"),I238,IF(G238="Halber Urlaubstag",I238/2,0))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IF(YEAR(DATE('Einstellungen'!$B$5,1,1)+234)='Einstellungen'!$B$5,DATE('Einstellungen'!$B$5,1,1)+234,"")</f>
        <v>46622</v>
      </c>
      <c r="B239" s="19">
        <f>A239</f>
        <v>46622</v>
      </c>
      <c r="C239" s="20" t="str">
        <f>IF(A239="","",IF(COUNTIF('Feiertage'!$A$5:$A$80,A239)&gt;0,"Feiertag",IF(WEEKDAY(A239,2)&gt;5,"Wochenende","Arbeitstag")))</f>
        <v>Arbeitstag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IF(C239="Arbeitstag",'Einstellungen'!$B$6,0)</f>
        <v>8</v>
      </c>
      <c r="J239" s="22">
        <f>H239+IF(OR(G239="Urlaub",G239="Krank",G239="Arzttermin",G239="Freizeitausgleich",G239="Dienstreise"),I239,IF(G239="Halber Urlaubstag",I239/2,0))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IF(YEAR(DATE('Einstellungen'!$B$5,1,1)+235)='Einstellungen'!$B$5,DATE('Einstellungen'!$B$5,1,1)+235,"")</f>
        <v>46623</v>
      </c>
      <c r="B240" s="19">
        <f>A240</f>
        <v>46623</v>
      </c>
      <c r="C240" s="20" t="str">
        <f>IF(A240="","",IF(COUNTIF('Feiertage'!$A$5:$A$80,A240)&gt;0,"Feiertag",IF(WEEKDAY(A240,2)&gt;5,"Wochenende","Arbeitstag")))</f>
        <v>Arbeitstag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IF(C240="Arbeitstag",'Einstellungen'!$B$6,0)</f>
        <v>8</v>
      </c>
      <c r="J240" s="22">
        <f>H240+IF(OR(G240="Urlaub",G240="Krank",G240="Arzttermin",G240="Freizeitausgleich",G240="Dienstreise"),I240,IF(G240="Halber Urlaubstag",I240/2,0))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IF(YEAR(DATE('Einstellungen'!$B$5,1,1)+236)='Einstellungen'!$B$5,DATE('Einstellungen'!$B$5,1,1)+236,"")</f>
        <v>46624</v>
      </c>
      <c r="B241" s="19">
        <f>A241</f>
        <v>46624</v>
      </c>
      <c r="C241" s="20" t="str">
        <f>IF(A241="","",IF(COUNTIF('Feiertage'!$A$5:$A$80,A241)&gt;0,"Feiertag",IF(WEEKDAY(A241,2)&gt;5,"Wochenende","Arbeitstag")))</f>
        <v>Arbeitstag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IF(C241="Arbeitstag",'Einstellungen'!$B$6,0)</f>
        <v>8</v>
      </c>
      <c r="J241" s="22">
        <f>H241+IF(OR(G241="Urlaub",G241="Krank",G241="Arzttermin",G241="Freizeitausgleich",G241="Dienstreise"),I241,IF(G241="Halber Urlaubstag",I241/2,0))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IF(YEAR(DATE('Einstellungen'!$B$5,1,1)+237)='Einstellungen'!$B$5,DATE('Einstellungen'!$B$5,1,1)+237,"")</f>
        <v>46625</v>
      </c>
      <c r="B242" s="19">
        <f>A242</f>
        <v>46625</v>
      </c>
      <c r="C242" s="20" t="str">
        <f>IF(A242="","",IF(COUNTIF('Feiertage'!$A$5:$A$80,A242)&gt;0,"Feiertag",IF(WEEKDAY(A242,2)&gt;5,"Wochenende","Arbeitstag")))</f>
        <v>Arbeitstag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IF(C242="Arbeitstag",'Einstellungen'!$B$6,0)</f>
        <v>8</v>
      </c>
      <c r="J242" s="22">
        <f>H242+IF(OR(G242="Urlaub",G242="Krank",G242="Arzttermin",G242="Freizeitausgleich",G242="Dienstreise"),I242,IF(G242="Halber Urlaubstag",I242/2,0))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IF(YEAR(DATE('Einstellungen'!$B$5,1,1)+238)='Einstellungen'!$B$5,DATE('Einstellungen'!$B$5,1,1)+238,"")</f>
        <v>46626</v>
      </c>
      <c r="B243" s="19">
        <f>A243</f>
        <v>46626</v>
      </c>
      <c r="C243" s="20" t="str">
        <f>IF(A243="","",IF(COUNTIF('Feiertage'!$A$5:$A$80,A243)&gt;0,"Feiertag",IF(WEEKDAY(A243,2)&gt;5,"Wochenende","Arbeitstag")))</f>
        <v>Arbeitstag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IF(C243="Arbeitstag",'Einstellungen'!$B$6,0)</f>
        <v>8</v>
      </c>
      <c r="J243" s="22">
        <f>H243+IF(OR(G243="Urlaub",G243="Krank",G243="Arzttermin",G243="Freizeitausgleich",G243="Dienstreise"),I243,IF(G243="Halber Urlaubstag",I243/2,0))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IF(YEAR(DATE('Einstellungen'!$B$5,1,1)+239)='Einstellungen'!$B$5,DATE('Einstellungen'!$B$5,1,1)+239,"")</f>
        <v>46627</v>
      </c>
      <c r="B244" s="19">
        <f>A244</f>
        <v>46627</v>
      </c>
      <c r="C244" s="20" t="str">
        <f>IF(A244="","",IF(COUNTIF('Feiertage'!$A$5:$A$80,A244)&gt;0,"Feiertag",IF(WEEKDAY(A244,2)&gt;5,"Wochenende","Arbeitstag")))</f>
        <v>Wochenende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IF(C244="Arbeitstag",'Einstellungen'!$B$6,0)</f>
        <v>0</v>
      </c>
      <c r="J244" s="22">
        <f>H244+IF(OR(G244="Urlaub",G244="Krank",G244="Arzttermin",G244="Freizeitausgleich",G244="Dienstreise"),I244,IF(G244="Halber Urlaubstag",I244/2,0))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IF(YEAR(DATE('Einstellungen'!$B$5,1,1)+240)='Einstellungen'!$B$5,DATE('Einstellungen'!$B$5,1,1)+240,"")</f>
        <v>46628</v>
      </c>
      <c r="B245" s="19">
        <f>A245</f>
        <v>46628</v>
      </c>
      <c r="C245" s="20" t="str">
        <f>IF(A245="","",IF(COUNTIF('Feiertage'!$A$5:$A$80,A245)&gt;0,"Feiertag",IF(WEEKDAY(A245,2)&gt;5,"Wochenende","Arbeitstag")))</f>
        <v>Wochenende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IF(C245="Arbeitstag",'Einstellungen'!$B$6,0)</f>
        <v>0</v>
      </c>
      <c r="J245" s="22">
        <f>H245+IF(OR(G245="Urlaub",G245="Krank",G245="Arzttermin",G245="Freizeitausgleich",G245="Dienstreise"),I245,IF(G245="Halber Urlaubstag",I245/2,0))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IF(YEAR(DATE('Einstellungen'!$B$5,1,1)+241)='Einstellungen'!$B$5,DATE('Einstellungen'!$B$5,1,1)+241,"")</f>
        <v>46629</v>
      </c>
      <c r="B246" s="19">
        <f>A246</f>
        <v>46629</v>
      </c>
      <c r="C246" s="20" t="str">
        <f>IF(A246="","",IF(COUNTIF('Feiertage'!$A$5:$A$80,A246)&gt;0,"Feiertag",IF(WEEKDAY(A246,2)&gt;5,"Wochenende","Arbeitstag")))</f>
        <v>Arbeitstag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IF(C246="Arbeitstag",'Einstellungen'!$B$6,0)</f>
        <v>8</v>
      </c>
      <c r="J246" s="22">
        <f>H246+IF(OR(G246="Urlaub",G246="Krank",G246="Arzttermin",G246="Freizeitausgleich",G246="Dienstreise"),I246,IF(G246="Halber Urlaubstag",I246/2,0))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IF(YEAR(DATE('Einstellungen'!$B$5,1,1)+242)='Einstellungen'!$B$5,DATE('Einstellungen'!$B$5,1,1)+242,"")</f>
        <v>46630</v>
      </c>
      <c r="B247" s="19">
        <f>A247</f>
        <v>46630</v>
      </c>
      <c r="C247" s="20" t="str">
        <f>IF(A247="","",IF(COUNTIF('Feiertage'!$A$5:$A$80,A247)&gt;0,"Feiertag",IF(WEEKDAY(A247,2)&gt;5,"Wochenende","Arbeitstag")))</f>
        <v>Arbeitstag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IF(C247="Arbeitstag",'Einstellungen'!$B$6,0)</f>
        <v>8</v>
      </c>
      <c r="J247" s="22">
        <f>H247+IF(OR(G247="Urlaub",G247="Krank",G247="Arzttermin",G247="Freizeitausgleich",G247="Dienstreise"),I247,IF(G247="Halber Urlaubstag",I247/2,0))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IF(YEAR(DATE('Einstellungen'!$B$5,1,1)+243)='Einstellungen'!$B$5,DATE('Einstellungen'!$B$5,1,1)+243,"")</f>
        <v>46631</v>
      </c>
      <c r="B248" s="19">
        <f>A248</f>
        <v>46631</v>
      </c>
      <c r="C248" s="20" t="str">
        <f>IF(A248="","",IF(COUNTIF('Feiertage'!$A$5:$A$80,A248)&gt;0,"Feiertag",IF(WEEKDAY(A248,2)&gt;5,"Wochenende","Arbeitstag")))</f>
        <v>Arbeitstag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IF(C248="Arbeitstag",'Einstellungen'!$B$6,0)</f>
        <v>8</v>
      </c>
      <c r="J248" s="22">
        <f>H248+IF(OR(G248="Urlaub",G248="Krank",G248="Arzttermin",G248="Freizeitausgleich",G248="Dienstreise"),I248,IF(G248="Halber Urlaubstag",I248/2,0))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IF(YEAR(DATE('Einstellungen'!$B$5,1,1)+244)='Einstellungen'!$B$5,DATE('Einstellungen'!$B$5,1,1)+244,"")</f>
        <v>46632</v>
      </c>
      <c r="B249" s="19">
        <f>A249</f>
        <v>46632</v>
      </c>
      <c r="C249" s="20" t="str">
        <f>IF(A249="","",IF(COUNTIF('Feiertage'!$A$5:$A$80,A249)&gt;0,"Feiertag",IF(WEEKDAY(A249,2)&gt;5,"Wochenende","Arbeitstag")))</f>
        <v>Arbeitstag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IF(C249="Arbeitstag",'Einstellungen'!$B$6,0)</f>
        <v>8</v>
      </c>
      <c r="J249" s="22">
        <f>H249+IF(OR(G249="Urlaub",G249="Krank",G249="Arzttermin",G249="Freizeitausgleich",G249="Dienstreise"),I249,IF(G249="Halber Urlaubstag",I249/2,0))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IF(YEAR(DATE('Einstellungen'!$B$5,1,1)+245)='Einstellungen'!$B$5,DATE('Einstellungen'!$B$5,1,1)+245,"")</f>
        <v>46633</v>
      </c>
      <c r="B250" s="19">
        <f>A250</f>
        <v>46633</v>
      </c>
      <c r="C250" s="20" t="str">
        <f>IF(A250="","",IF(COUNTIF('Feiertage'!$A$5:$A$80,A250)&gt;0,"Feiertag",IF(WEEKDAY(A250,2)&gt;5,"Wochenende","Arbeitstag")))</f>
        <v>Arbeitstag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IF(C250="Arbeitstag",'Einstellungen'!$B$6,0)</f>
        <v>8</v>
      </c>
      <c r="J250" s="22">
        <f>H250+IF(OR(G250="Urlaub",G250="Krank",G250="Arzttermin",G250="Freizeitausgleich",G250="Dienstreise"),I250,IF(G250="Halber Urlaubstag",I250/2,0))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IF(YEAR(DATE('Einstellungen'!$B$5,1,1)+246)='Einstellungen'!$B$5,DATE('Einstellungen'!$B$5,1,1)+246,"")</f>
        <v>46634</v>
      </c>
      <c r="B251" s="19">
        <f>A251</f>
        <v>46634</v>
      </c>
      <c r="C251" s="20" t="str">
        <f>IF(A251="","",IF(COUNTIF('Feiertage'!$A$5:$A$80,A251)&gt;0,"Feiertag",IF(WEEKDAY(A251,2)&gt;5,"Wochenende","Arbeitstag")))</f>
        <v>Wochenende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IF(C251="Arbeitstag",'Einstellungen'!$B$6,0)</f>
        <v>0</v>
      </c>
      <c r="J251" s="22">
        <f>H251+IF(OR(G251="Urlaub",G251="Krank",G251="Arzttermin",G251="Freizeitausgleich",G251="Dienstreise"),I251,IF(G251="Halber Urlaubstag",I251/2,0))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IF(YEAR(DATE('Einstellungen'!$B$5,1,1)+247)='Einstellungen'!$B$5,DATE('Einstellungen'!$B$5,1,1)+247,"")</f>
        <v>46635</v>
      </c>
      <c r="B252" s="19">
        <f>A252</f>
        <v>46635</v>
      </c>
      <c r="C252" s="20" t="str">
        <f>IF(A252="","",IF(COUNTIF('Feiertage'!$A$5:$A$80,A252)&gt;0,"Feiertag",IF(WEEKDAY(A252,2)&gt;5,"Wochenende","Arbeitstag")))</f>
        <v>Wochenende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IF(C252="Arbeitstag",'Einstellungen'!$B$6,0)</f>
        <v>0</v>
      </c>
      <c r="J252" s="22">
        <f>H252+IF(OR(G252="Urlaub",G252="Krank",G252="Arzttermin",G252="Freizeitausgleich",G252="Dienstreise"),I252,IF(G252="Halber Urlaubstag",I252/2,0))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IF(YEAR(DATE('Einstellungen'!$B$5,1,1)+248)='Einstellungen'!$B$5,DATE('Einstellungen'!$B$5,1,1)+248,"")</f>
        <v>46636</v>
      </c>
      <c r="B253" s="19">
        <f>A253</f>
        <v>46636</v>
      </c>
      <c r="C253" s="20" t="str">
        <f>IF(A253="","",IF(COUNTIF('Feiertage'!$A$5:$A$80,A253)&gt;0,"Feiertag",IF(WEEKDAY(A253,2)&gt;5,"Wochenende","Arbeitstag")))</f>
        <v>Arbeitstag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IF(C253="Arbeitstag",'Einstellungen'!$B$6,0)</f>
        <v>8</v>
      </c>
      <c r="J253" s="22">
        <f>H253+IF(OR(G253="Urlaub",G253="Krank",G253="Arzttermin",G253="Freizeitausgleich",G253="Dienstreise"),I253,IF(G253="Halber Urlaubstag",I253/2,0))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IF(YEAR(DATE('Einstellungen'!$B$5,1,1)+249)='Einstellungen'!$B$5,DATE('Einstellungen'!$B$5,1,1)+249,"")</f>
        <v>46637</v>
      </c>
      <c r="B254" s="19">
        <f>A254</f>
        <v>46637</v>
      </c>
      <c r="C254" s="20" t="str">
        <f>IF(A254="","",IF(COUNTIF('Feiertage'!$A$5:$A$80,A254)&gt;0,"Feiertag",IF(WEEKDAY(A254,2)&gt;5,"Wochenende","Arbeitstag")))</f>
        <v>Arbeitstag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IF(C254="Arbeitstag",'Einstellungen'!$B$6,0)</f>
        <v>8</v>
      </c>
      <c r="J254" s="22">
        <f>H254+IF(OR(G254="Urlaub",G254="Krank",G254="Arzttermin",G254="Freizeitausgleich",G254="Dienstreise"),I254,IF(G254="Halber Urlaubstag",I254/2,0))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IF(YEAR(DATE('Einstellungen'!$B$5,1,1)+250)='Einstellungen'!$B$5,DATE('Einstellungen'!$B$5,1,1)+250,"")</f>
        <v>46638</v>
      </c>
      <c r="B255" s="19">
        <f>A255</f>
        <v>46638</v>
      </c>
      <c r="C255" s="20" t="str">
        <f>IF(A255="","",IF(COUNTIF('Feiertage'!$A$5:$A$80,A255)&gt;0,"Feiertag",IF(WEEKDAY(A255,2)&gt;5,"Wochenende","Arbeitstag")))</f>
        <v>Arbeitstag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IF(C255="Arbeitstag",'Einstellungen'!$B$6,0)</f>
        <v>8</v>
      </c>
      <c r="J255" s="22">
        <f>H255+IF(OR(G255="Urlaub",G255="Krank",G255="Arzttermin",G255="Freizeitausgleich",G255="Dienstreise"),I255,IF(G255="Halber Urlaubstag",I255/2,0))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IF(YEAR(DATE('Einstellungen'!$B$5,1,1)+251)='Einstellungen'!$B$5,DATE('Einstellungen'!$B$5,1,1)+251,"")</f>
        <v>46639</v>
      </c>
      <c r="B256" s="19">
        <f>A256</f>
        <v>46639</v>
      </c>
      <c r="C256" s="20" t="str">
        <f>IF(A256="","",IF(COUNTIF('Feiertage'!$A$5:$A$80,A256)&gt;0,"Feiertag",IF(WEEKDAY(A256,2)&gt;5,"Wochenende","Arbeitstag")))</f>
        <v>Arbeitstag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IF(C256="Arbeitstag",'Einstellungen'!$B$6,0)</f>
        <v>8</v>
      </c>
      <c r="J256" s="22">
        <f>H256+IF(OR(G256="Urlaub",G256="Krank",G256="Arzttermin",G256="Freizeitausgleich",G256="Dienstreise"),I256,IF(G256="Halber Urlaubstag",I256/2,0))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IF(YEAR(DATE('Einstellungen'!$B$5,1,1)+252)='Einstellungen'!$B$5,DATE('Einstellungen'!$B$5,1,1)+252,"")</f>
        <v>46640</v>
      </c>
      <c r="B257" s="19">
        <f>A257</f>
        <v>46640</v>
      </c>
      <c r="C257" s="20" t="str">
        <f>IF(A257="","",IF(COUNTIF('Feiertage'!$A$5:$A$80,A257)&gt;0,"Feiertag",IF(WEEKDAY(A257,2)&gt;5,"Wochenende","Arbeitstag")))</f>
        <v>Arbeitstag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IF(C257="Arbeitstag",'Einstellungen'!$B$6,0)</f>
        <v>8</v>
      </c>
      <c r="J257" s="22">
        <f>H257+IF(OR(G257="Urlaub",G257="Krank",G257="Arzttermin",G257="Freizeitausgleich",G257="Dienstreise"),I257,IF(G257="Halber Urlaubstag",I257/2,0))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IF(YEAR(DATE('Einstellungen'!$B$5,1,1)+253)='Einstellungen'!$B$5,DATE('Einstellungen'!$B$5,1,1)+253,"")</f>
        <v>46641</v>
      </c>
      <c r="B258" s="19">
        <f>A258</f>
        <v>46641</v>
      </c>
      <c r="C258" s="20" t="str">
        <f>IF(A258="","",IF(COUNTIF('Feiertage'!$A$5:$A$80,A258)&gt;0,"Feiertag",IF(WEEKDAY(A258,2)&gt;5,"Wochenende","Arbeitstag")))</f>
        <v>Wochenende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IF(C258="Arbeitstag",'Einstellungen'!$B$6,0)</f>
        <v>0</v>
      </c>
      <c r="J258" s="22">
        <f>H258+IF(OR(G258="Urlaub",G258="Krank",G258="Arzttermin",G258="Freizeitausgleich",G258="Dienstreise"),I258,IF(G258="Halber Urlaubstag",I258/2,0))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IF(YEAR(DATE('Einstellungen'!$B$5,1,1)+254)='Einstellungen'!$B$5,DATE('Einstellungen'!$B$5,1,1)+254,"")</f>
        <v>46642</v>
      </c>
      <c r="B259" s="19">
        <f>A259</f>
        <v>46642</v>
      </c>
      <c r="C259" s="20" t="str">
        <f>IF(A259="","",IF(COUNTIF('Feiertage'!$A$5:$A$80,A259)&gt;0,"Feiertag",IF(WEEKDAY(A259,2)&gt;5,"Wochenende","Arbeitstag")))</f>
        <v>Wochenende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IF(C259="Arbeitstag",'Einstellungen'!$B$6,0)</f>
        <v>0</v>
      </c>
      <c r="J259" s="22">
        <f>H259+IF(OR(G259="Urlaub",G259="Krank",G259="Arzttermin",G259="Freizeitausgleich",G259="Dienstreise"),I259,IF(G259="Halber Urlaubstag",I259/2,0))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IF(YEAR(DATE('Einstellungen'!$B$5,1,1)+255)='Einstellungen'!$B$5,DATE('Einstellungen'!$B$5,1,1)+255,"")</f>
        <v>46643</v>
      </c>
      <c r="B260" s="19">
        <f>A260</f>
        <v>46643</v>
      </c>
      <c r="C260" s="20" t="str">
        <f>IF(A260="","",IF(COUNTIF('Feiertage'!$A$5:$A$80,A260)&gt;0,"Feiertag",IF(WEEKDAY(A260,2)&gt;5,"Wochenende","Arbeitstag")))</f>
        <v>Arbeitstag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IF(C260="Arbeitstag",'Einstellungen'!$B$6,0)</f>
        <v>8</v>
      </c>
      <c r="J260" s="22">
        <f>H260+IF(OR(G260="Urlaub",G260="Krank",G260="Arzttermin",G260="Freizeitausgleich",G260="Dienstreise"),I260,IF(G260="Halber Urlaubstag",I260/2,0))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IF(YEAR(DATE('Einstellungen'!$B$5,1,1)+256)='Einstellungen'!$B$5,DATE('Einstellungen'!$B$5,1,1)+256,"")</f>
        <v>46644</v>
      </c>
      <c r="B261" s="19">
        <f>A261</f>
        <v>46644</v>
      </c>
      <c r="C261" s="20" t="str">
        <f>IF(A261="","",IF(COUNTIF('Feiertage'!$A$5:$A$80,A261)&gt;0,"Feiertag",IF(WEEKDAY(A261,2)&gt;5,"Wochenende","Arbeitstag")))</f>
        <v>Arbeitstag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IF(C261="Arbeitstag",'Einstellungen'!$B$6,0)</f>
        <v>8</v>
      </c>
      <c r="J261" s="22">
        <f>H261+IF(OR(G261="Urlaub",G261="Krank",G261="Arzttermin",G261="Freizeitausgleich",G261="Dienstreise"),I261,IF(G261="Halber Urlaubstag",I261/2,0))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IF(YEAR(DATE('Einstellungen'!$B$5,1,1)+257)='Einstellungen'!$B$5,DATE('Einstellungen'!$B$5,1,1)+257,"")</f>
        <v>46645</v>
      </c>
      <c r="B262" s="19">
        <f>A262</f>
        <v>46645</v>
      </c>
      <c r="C262" s="20" t="str">
        <f>IF(A262="","",IF(COUNTIF('Feiertage'!$A$5:$A$80,A262)&gt;0,"Feiertag",IF(WEEKDAY(A262,2)&gt;5,"Wochenende","Arbeitstag")))</f>
        <v>Arbeitstag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IF(C262="Arbeitstag",'Einstellungen'!$B$6,0)</f>
        <v>8</v>
      </c>
      <c r="J262" s="22">
        <f>H262+IF(OR(G262="Urlaub",G262="Krank",G262="Arzttermin",G262="Freizeitausgleich",G262="Dienstreise"),I262,IF(G262="Halber Urlaubstag",I262/2,0))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IF(YEAR(DATE('Einstellungen'!$B$5,1,1)+258)='Einstellungen'!$B$5,DATE('Einstellungen'!$B$5,1,1)+258,"")</f>
        <v>46646</v>
      </c>
      <c r="B263" s="19">
        <f>A263</f>
        <v>46646</v>
      </c>
      <c r="C263" s="20" t="str">
        <f>IF(A263="","",IF(COUNTIF('Feiertage'!$A$5:$A$80,A263)&gt;0,"Feiertag",IF(WEEKDAY(A263,2)&gt;5,"Wochenende","Arbeitstag")))</f>
        <v>Arbeitstag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IF(C263="Arbeitstag",'Einstellungen'!$B$6,0)</f>
        <v>8</v>
      </c>
      <c r="J263" s="22">
        <f>H263+IF(OR(G263="Urlaub",G263="Krank",G263="Arzttermin",G263="Freizeitausgleich",G263="Dienstreise"),I263,IF(G263="Halber Urlaubstag",I263/2,0))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IF(YEAR(DATE('Einstellungen'!$B$5,1,1)+259)='Einstellungen'!$B$5,DATE('Einstellungen'!$B$5,1,1)+259,"")</f>
        <v>46647</v>
      </c>
      <c r="B264" s="19">
        <f>A264</f>
        <v>46647</v>
      </c>
      <c r="C264" s="20" t="str">
        <f>IF(A264="","",IF(COUNTIF('Feiertage'!$A$5:$A$80,A264)&gt;0,"Feiertag",IF(WEEKDAY(A264,2)&gt;5,"Wochenende","Arbeitstag")))</f>
        <v>Arbeitstag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IF(C264="Arbeitstag",'Einstellungen'!$B$6,0)</f>
        <v>8</v>
      </c>
      <c r="J264" s="22">
        <f>H264+IF(OR(G264="Urlaub",G264="Krank",G264="Arzttermin",G264="Freizeitausgleich",G264="Dienstreise"),I264,IF(G264="Halber Urlaubstag",I264/2,0))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IF(YEAR(DATE('Einstellungen'!$B$5,1,1)+260)='Einstellungen'!$B$5,DATE('Einstellungen'!$B$5,1,1)+260,"")</f>
        <v>46648</v>
      </c>
      <c r="B265" s="19">
        <f>A265</f>
        <v>46648</v>
      </c>
      <c r="C265" s="20" t="str">
        <f>IF(A265="","",IF(COUNTIF('Feiertage'!$A$5:$A$80,A265)&gt;0,"Feiertag",IF(WEEKDAY(A265,2)&gt;5,"Wochenende","Arbeitstag")))</f>
        <v>Wochenende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IF(C265="Arbeitstag",'Einstellungen'!$B$6,0)</f>
        <v>0</v>
      </c>
      <c r="J265" s="22">
        <f>H265+IF(OR(G265="Urlaub",G265="Krank",G265="Arzttermin",G265="Freizeitausgleich",G265="Dienstreise"),I265,IF(G265="Halber Urlaubstag",I265/2,0))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IF(YEAR(DATE('Einstellungen'!$B$5,1,1)+261)='Einstellungen'!$B$5,DATE('Einstellungen'!$B$5,1,1)+261,"")</f>
        <v>46649</v>
      </c>
      <c r="B266" s="19">
        <f>A266</f>
        <v>46649</v>
      </c>
      <c r="C266" s="20" t="str">
        <f>IF(A266="","",IF(COUNTIF('Feiertage'!$A$5:$A$80,A266)&gt;0,"Feiertag",IF(WEEKDAY(A266,2)&gt;5,"Wochenende","Arbeitstag")))</f>
        <v>Wochenende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IF(C266="Arbeitstag",'Einstellungen'!$B$6,0)</f>
        <v>0</v>
      </c>
      <c r="J266" s="22">
        <f>H266+IF(OR(G266="Urlaub",G266="Krank",G266="Arzttermin",G266="Freizeitausgleich",G266="Dienstreise"),I266,IF(G266="Halber Urlaubstag",I266/2,0))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IF(YEAR(DATE('Einstellungen'!$B$5,1,1)+262)='Einstellungen'!$B$5,DATE('Einstellungen'!$B$5,1,1)+262,"")</f>
        <v>46650</v>
      </c>
      <c r="B267" s="19">
        <f>A267</f>
        <v>46650</v>
      </c>
      <c r="C267" s="20" t="str">
        <f>IF(A267="","",IF(COUNTIF('Feiertage'!$A$5:$A$80,A267)&gt;0,"Feiertag",IF(WEEKDAY(A267,2)&gt;5,"Wochenende","Arbeitstag")))</f>
        <v>Arbeitstag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IF(C267="Arbeitstag",'Einstellungen'!$B$6,0)</f>
        <v>8</v>
      </c>
      <c r="J267" s="22">
        <f>H267+IF(OR(G267="Urlaub",G267="Krank",G267="Arzttermin",G267="Freizeitausgleich",G267="Dienstreise"),I267,IF(G267="Halber Urlaubstag",I267/2,0))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IF(YEAR(DATE('Einstellungen'!$B$5,1,1)+263)='Einstellungen'!$B$5,DATE('Einstellungen'!$B$5,1,1)+263,"")</f>
        <v>46651</v>
      </c>
      <c r="B268" s="19">
        <f>A268</f>
        <v>46651</v>
      </c>
      <c r="C268" s="20" t="str">
        <f>IF(A268="","",IF(COUNTIF('Feiertage'!$A$5:$A$80,A268)&gt;0,"Feiertag",IF(WEEKDAY(A268,2)&gt;5,"Wochenende","Arbeitstag")))</f>
        <v>Arbeitstag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IF(C268="Arbeitstag",'Einstellungen'!$B$6,0)</f>
        <v>8</v>
      </c>
      <c r="J268" s="22">
        <f>H268+IF(OR(G268="Urlaub",G268="Krank",G268="Arzttermin",G268="Freizeitausgleich",G268="Dienstreise"),I268,IF(G268="Halber Urlaubstag",I268/2,0))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IF(YEAR(DATE('Einstellungen'!$B$5,1,1)+264)='Einstellungen'!$B$5,DATE('Einstellungen'!$B$5,1,1)+264,"")</f>
        <v>46652</v>
      </c>
      <c r="B269" s="19">
        <f>A269</f>
        <v>46652</v>
      </c>
      <c r="C269" s="20" t="str">
        <f>IF(A269="","",IF(COUNTIF('Feiertage'!$A$5:$A$80,A269)&gt;0,"Feiertag",IF(WEEKDAY(A269,2)&gt;5,"Wochenende","Arbeitstag")))</f>
        <v>Arbeitstag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IF(C269="Arbeitstag",'Einstellungen'!$B$6,0)</f>
        <v>8</v>
      </c>
      <c r="J269" s="22">
        <f>H269+IF(OR(G269="Urlaub",G269="Krank",G269="Arzttermin",G269="Freizeitausgleich",G269="Dienstreise"),I269,IF(G269="Halber Urlaubstag",I269/2,0))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IF(YEAR(DATE('Einstellungen'!$B$5,1,1)+265)='Einstellungen'!$B$5,DATE('Einstellungen'!$B$5,1,1)+265,"")</f>
        <v>46653</v>
      </c>
      <c r="B270" s="19">
        <f>A270</f>
        <v>46653</v>
      </c>
      <c r="C270" s="20" t="str">
        <f>IF(A270="","",IF(COUNTIF('Feiertage'!$A$5:$A$80,A270)&gt;0,"Feiertag",IF(WEEKDAY(A270,2)&gt;5,"Wochenende","Arbeitstag")))</f>
        <v>Arbeitstag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IF(C270="Arbeitstag",'Einstellungen'!$B$6,0)</f>
        <v>8</v>
      </c>
      <c r="J270" s="22">
        <f>H270+IF(OR(G270="Urlaub",G270="Krank",G270="Arzttermin",G270="Freizeitausgleich",G270="Dienstreise"),I270,IF(G270="Halber Urlaubstag",I270/2,0))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IF(YEAR(DATE('Einstellungen'!$B$5,1,1)+266)='Einstellungen'!$B$5,DATE('Einstellungen'!$B$5,1,1)+266,"")</f>
        <v>46654</v>
      </c>
      <c r="B271" s="19">
        <f>A271</f>
        <v>46654</v>
      </c>
      <c r="C271" s="20" t="str">
        <f>IF(A271="","",IF(COUNTIF('Feiertage'!$A$5:$A$80,A271)&gt;0,"Feiertag",IF(WEEKDAY(A271,2)&gt;5,"Wochenende","Arbeitstag")))</f>
        <v>Arbeitstag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IF(C271="Arbeitstag",'Einstellungen'!$B$6,0)</f>
        <v>8</v>
      </c>
      <c r="J271" s="22">
        <f>H271+IF(OR(G271="Urlaub",G271="Krank",G271="Arzttermin",G271="Freizeitausgleich",G271="Dienstreise"),I271,IF(G271="Halber Urlaubstag",I271/2,0))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IF(YEAR(DATE('Einstellungen'!$B$5,1,1)+267)='Einstellungen'!$B$5,DATE('Einstellungen'!$B$5,1,1)+267,"")</f>
        <v>46655</v>
      </c>
      <c r="B272" s="19">
        <f>A272</f>
        <v>46655</v>
      </c>
      <c r="C272" s="20" t="str">
        <f>IF(A272="","",IF(COUNTIF('Feiertage'!$A$5:$A$80,A272)&gt;0,"Feiertag",IF(WEEKDAY(A272,2)&gt;5,"Wochenende","Arbeitstag")))</f>
        <v>Wochenende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IF(C272="Arbeitstag",'Einstellungen'!$B$6,0)</f>
        <v>0</v>
      </c>
      <c r="J272" s="22">
        <f>H272+IF(OR(G272="Urlaub",G272="Krank",G272="Arzttermin",G272="Freizeitausgleich",G272="Dienstreise"),I272,IF(G272="Halber Urlaubstag",I272/2,0))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IF(YEAR(DATE('Einstellungen'!$B$5,1,1)+268)='Einstellungen'!$B$5,DATE('Einstellungen'!$B$5,1,1)+268,"")</f>
        <v>46656</v>
      </c>
      <c r="B273" s="19">
        <f>A273</f>
        <v>46656</v>
      </c>
      <c r="C273" s="20" t="str">
        <f>IF(A273="","",IF(COUNTIF('Feiertage'!$A$5:$A$80,A273)&gt;0,"Feiertag",IF(WEEKDAY(A273,2)&gt;5,"Wochenende","Arbeitstag")))</f>
        <v>Wochenende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IF(C273="Arbeitstag",'Einstellungen'!$B$6,0)</f>
        <v>0</v>
      </c>
      <c r="J273" s="22">
        <f>H273+IF(OR(G273="Urlaub",G273="Krank",G273="Arzttermin",G273="Freizeitausgleich",G273="Dienstreise"),I273,IF(G273="Halber Urlaubstag",I273/2,0))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IF(YEAR(DATE('Einstellungen'!$B$5,1,1)+269)='Einstellungen'!$B$5,DATE('Einstellungen'!$B$5,1,1)+269,"")</f>
        <v>46657</v>
      </c>
      <c r="B274" s="19">
        <f>A274</f>
        <v>46657</v>
      </c>
      <c r="C274" s="20" t="str">
        <f>IF(A274="","",IF(COUNTIF('Feiertage'!$A$5:$A$80,A274)&gt;0,"Feiertag",IF(WEEKDAY(A274,2)&gt;5,"Wochenende","Arbeitstag")))</f>
        <v>Arbeitstag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IF(C274="Arbeitstag",'Einstellungen'!$B$6,0)</f>
        <v>8</v>
      </c>
      <c r="J274" s="22">
        <f>H274+IF(OR(G274="Urlaub",G274="Krank",G274="Arzttermin",G274="Freizeitausgleich",G274="Dienstreise"),I274,IF(G274="Halber Urlaubstag",I274/2,0))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IF(YEAR(DATE('Einstellungen'!$B$5,1,1)+270)='Einstellungen'!$B$5,DATE('Einstellungen'!$B$5,1,1)+270,"")</f>
        <v>46658</v>
      </c>
      <c r="B275" s="19">
        <f>A275</f>
        <v>46658</v>
      </c>
      <c r="C275" s="20" t="str">
        <f>IF(A275="","",IF(COUNTIF('Feiertage'!$A$5:$A$80,A275)&gt;0,"Feiertag",IF(WEEKDAY(A275,2)&gt;5,"Wochenende","Arbeitstag")))</f>
        <v>Arbeitstag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IF(C275="Arbeitstag",'Einstellungen'!$B$6,0)</f>
        <v>8</v>
      </c>
      <c r="J275" s="22">
        <f>H275+IF(OR(G275="Urlaub",G275="Krank",G275="Arzttermin",G275="Freizeitausgleich",G275="Dienstreise"),I275,IF(G275="Halber Urlaubstag",I275/2,0))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IF(YEAR(DATE('Einstellungen'!$B$5,1,1)+271)='Einstellungen'!$B$5,DATE('Einstellungen'!$B$5,1,1)+271,"")</f>
        <v>46659</v>
      </c>
      <c r="B276" s="19">
        <f>A276</f>
        <v>46659</v>
      </c>
      <c r="C276" s="20" t="str">
        <f>IF(A276="","",IF(COUNTIF('Feiertage'!$A$5:$A$80,A276)&gt;0,"Feiertag",IF(WEEKDAY(A276,2)&gt;5,"Wochenende","Arbeitstag")))</f>
        <v>Arbeitstag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IF(C276="Arbeitstag",'Einstellungen'!$B$6,0)</f>
        <v>8</v>
      </c>
      <c r="J276" s="22">
        <f>H276+IF(OR(G276="Urlaub",G276="Krank",G276="Arzttermin",G276="Freizeitausgleich",G276="Dienstreise"),I276,IF(G276="Halber Urlaubstag",I276/2,0))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IF(YEAR(DATE('Einstellungen'!$B$5,1,1)+272)='Einstellungen'!$B$5,DATE('Einstellungen'!$B$5,1,1)+272,"")</f>
        <v>46660</v>
      </c>
      <c r="B277" s="19">
        <f>A277</f>
        <v>46660</v>
      </c>
      <c r="C277" s="20" t="str">
        <f>IF(A277="","",IF(COUNTIF('Feiertage'!$A$5:$A$80,A277)&gt;0,"Feiertag",IF(WEEKDAY(A277,2)&gt;5,"Wochenende","Arbeitstag")))</f>
        <v>Arbeitstag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IF(C277="Arbeitstag",'Einstellungen'!$B$6,0)</f>
        <v>8</v>
      </c>
      <c r="J277" s="22">
        <f>H277+IF(OR(G277="Urlaub",G277="Krank",G277="Arzttermin",G277="Freizeitausgleich",G277="Dienstreise"),I277,IF(G277="Halber Urlaubstag",I277/2,0))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IF(YEAR(DATE('Einstellungen'!$B$5,1,1)+273)='Einstellungen'!$B$5,DATE('Einstellungen'!$B$5,1,1)+273,"")</f>
        <v>46661</v>
      </c>
      <c r="B278" s="19">
        <f>A278</f>
        <v>46661</v>
      </c>
      <c r="C278" s="20" t="str">
        <f>IF(A278="","",IF(COUNTIF('Feiertage'!$A$5:$A$80,A278)&gt;0,"Feiertag",IF(WEEKDAY(A278,2)&gt;5,"Wochenende","Arbeitstag")))</f>
        <v>Arbeitstag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IF(C278="Arbeitstag",'Einstellungen'!$B$6,0)</f>
        <v>8</v>
      </c>
      <c r="J278" s="22">
        <f>H278+IF(OR(G278="Urlaub",G278="Krank",G278="Arzttermin",G278="Freizeitausgleich",G278="Dienstreise"),I278,IF(G278="Halber Urlaubstag",I278/2,0))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IF(YEAR(DATE('Einstellungen'!$B$5,1,1)+274)='Einstellungen'!$B$5,DATE('Einstellungen'!$B$5,1,1)+274,"")</f>
        <v>46662</v>
      </c>
      <c r="B279" s="19">
        <f>A279</f>
        <v>46662</v>
      </c>
      <c r="C279" s="20" t="str">
        <f>IF(A279="","",IF(COUNTIF('Feiertage'!$A$5:$A$80,A279)&gt;0,"Feiertag",IF(WEEKDAY(A279,2)&gt;5,"Wochenende","Arbeitstag")))</f>
        <v>Wochenende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IF(C279="Arbeitstag",'Einstellungen'!$B$6,0)</f>
        <v>0</v>
      </c>
      <c r="J279" s="22">
        <f>H279+IF(OR(G279="Urlaub",G279="Krank",G279="Arzttermin",G279="Freizeitausgleich",G279="Dienstreise"),I279,IF(G279="Halber Urlaubstag",I279/2,0))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IF(YEAR(DATE('Einstellungen'!$B$5,1,1)+275)='Einstellungen'!$B$5,DATE('Einstellungen'!$B$5,1,1)+275,"")</f>
        <v>46663</v>
      </c>
      <c r="B280" s="19">
        <f>A280</f>
        <v>46663</v>
      </c>
      <c r="C280" s="20" t="str">
        <f>IF(A280="","",IF(COUNTIF('Feiertage'!$A$5:$A$80,A280)&gt;0,"Feiertag",IF(WEEKDAY(A280,2)&gt;5,"Wochenende","Arbeitstag")))</f>
        <v>Feiertag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IF(C280="Arbeitstag",'Einstellungen'!$B$6,0)</f>
        <v>0</v>
      </c>
      <c r="J280" s="22">
        <f>H280+IF(OR(G280="Urlaub",G280="Krank",G280="Arzttermin",G280="Freizeitausgleich",G280="Dienstreise"),I280,IF(G280="Halber Urlaubstag",I280/2,0))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IF(YEAR(DATE('Einstellungen'!$B$5,1,1)+276)='Einstellungen'!$B$5,DATE('Einstellungen'!$B$5,1,1)+276,"")</f>
        <v>46664</v>
      </c>
      <c r="B281" s="19">
        <f>A281</f>
        <v>46664</v>
      </c>
      <c r="C281" s="20" t="str">
        <f>IF(A281="","",IF(COUNTIF('Feiertage'!$A$5:$A$80,A281)&gt;0,"Feiertag",IF(WEEKDAY(A281,2)&gt;5,"Wochenende","Arbeitstag")))</f>
        <v>Arbeitstag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IF(C281="Arbeitstag",'Einstellungen'!$B$6,0)</f>
        <v>8</v>
      </c>
      <c r="J281" s="22">
        <f>H281+IF(OR(G281="Urlaub",G281="Krank",G281="Arzttermin",G281="Freizeitausgleich",G281="Dienstreise"),I281,IF(G281="Halber Urlaubstag",I281/2,0))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IF(YEAR(DATE('Einstellungen'!$B$5,1,1)+277)='Einstellungen'!$B$5,DATE('Einstellungen'!$B$5,1,1)+277,"")</f>
        <v>46665</v>
      </c>
      <c r="B282" s="19">
        <f>A282</f>
        <v>46665</v>
      </c>
      <c r="C282" s="20" t="str">
        <f>IF(A282="","",IF(COUNTIF('Feiertage'!$A$5:$A$80,A282)&gt;0,"Feiertag",IF(WEEKDAY(A282,2)&gt;5,"Wochenende","Arbeitstag")))</f>
        <v>Arbeitstag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IF(C282="Arbeitstag",'Einstellungen'!$B$6,0)</f>
        <v>8</v>
      </c>
      <c r="J282" s="22">
        <f>H282+IF(OR(G282="Urlaub",G282="Krank",G282="Arzttermin",G282="Freizeitausgleich",G282="Dienstreise"),I282,IF(G282="Halber Urlaubstag",I282/2,0))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IF(YEAR(DATE('Einstellungen'!$B$5,1,1)+278)='Einstellungen'!$B$5,DATE('Einstellungen'!$B$5,1,1)+278,"")</f>
        <v>46666</v>
      </c>
      <c r="B283" s="19">
        <f>A283</f>
        <v>46666</v>
      </c>
      <c r="C283" s="20" t="str">
        <f>IF(A283="","",IF(COUNTIF('Feiertage'!$A$5:$A$80,A283)&gt;0,"Feiertag",IF(WEEKDAY(A283,2)&gt;5,"Wochenende","Arbeitstag")))</f>
        <v>Arbeitstag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IF(C283="Arbeitstag",'Einstellungen'!$B$6,0)</f>
        <v>8</v>
      </c>
      <c r="J283" s="22">
        <f>H283+IF(OR(G283="Urlaub",G283="Krank",G283="Arzttermin",G283="Freizeitausgleich",G283="Dienstreise"),I283,IF(G283="Halber Urlaubstag",I283/2,0))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IF(YEAR(DATE('Einstellungen'!$B$5,1,1)+279)='Einstellungen'!$B$5,DATE('Einstellungen'!$B$5,1,1)+279,"")</f>
        <v>46667</v>
      </c>
      <c r="B284" s="19">
        <f>A284</f>
        <v>46667</v>
      </c>
      <c r="C284" s="20" t="str">
        <f>IF(A284="","",IF(COUNTIF('Feiertage'!$A$5:$A$80,A284)&gt;0,"Feiertag",IF(WEEKDAY(A284,2)&gt;5,"Wochenende","Arbeitstag")))</f>
        <v>Arbeitstag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IF(C284="Arbeitstag",'Einstellungen'!$B$6,0)</f>
        <v>8</v>
      </c>
      <c r="J284" s="22">
        <f>H284+IF(OR(G284="Urlaub",G284="Krank",G284="Arzttermin",G284="Freizeitausgleich",G284="Dienstreise"),I284,IF(G284="Halber Urlaubstag",I284/2,0))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IF(YEAR(DATE('Einstellungen'!$B$5,1,1)+280)='Einstellungen'!$B$5,DATE('Einstellungen'!$B$5,1,1)+280,"")</f>
        <v>46668</v>
      </c>
      <c r="B285" s="19">
        <f>A285</f>
        <v>46668</v>
      </c>
      <c r="C285" s="20" t="str">
        <f>IF(A285="","",IF(COUNTIF('Feiertage'!$A$5:$A$80,A285)&gt;0,"Feiertag",IF(WEEKDAY(A285,2)&gt;5,"Wochenende","Arbeitstag")))</f>
        <v>Arbeitstag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IF(C285="Arbeitstag",'Einstellungen'!$B$6,0)</f>
        <v>8</v>
      </c>
      <c r="J285" s="22">
        <f>H285+IF(OR(G285="Urlaub",G285="Krank",G285="Arzttermin",G285="Freizeitausgleich",G285="Dienstreise"),I285,IF(G285="Halber Urlaubstag",I285/2,0))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IF(YEAR(DATE('Einstellungen'!$B$5,1,1)+281)='Einstellungen'!$B$5,DATE('Einstellungen'!$B$5,1,1)+281,"")</f>
        <v>46669</v>
      </c>
      <c r="B286" s="19">
        <f>A286</f>
        <v>46669</v>
      </c>
      <c r="C286" s="20" t="str">
        <f>IF(A286="","",IF(COUNTIF('Feiertage'!$A$5:$A$80,A286)&gt;0,"Feiertag",IF(WEEKDAY(A286,2)&gt;5,"Wochenende","Arbeitstag")))</f>
        <v>Wochenende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IF(C286="Arbeitstag",'Einstellungen'!$B$6,0)</f>
        <v>0</v>
      </c>
      <c r="J286" s="22">
        <f>H286+IF(OR(G286="Urlaub",G286="Krank",G286="Arzttermin",G286="Freizeitausgleich",G286="Dienstreise"),I286,IF(G286="Halber Urlaubstag",I286/2,0))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IF(YEAR(DATE('Einstellungen'!$B$5,1,1)+282)='Einstellungen'!$B$5,DATE('Einstellungen'!$B$5,1,1)+282,"")</f>
        <v>46670</v>
      </c>
      <c r="B287" s="19">
        <f>A287</f>
        <v>46670</v>
      </c>
      <c r="C287" s="20" t="str">
        <f>IF(A287="","",IF(COUNTIF('Feiertage'!$A$5:$A$80,A287)&gt;0,"Feiertag",IF(WEEKDAY(A287,2)&gt;5,"Wochenende","Arbeitstag")))</f>
        <v>Wochenende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IF(C287="Arbeitstag",'Einstellungen'!$B$6,0)</f>
        <v>0</v>
      </c>
      <c r="J287" s="22">
        <f>H287+IF(OR(G287="Urlaub",G287="Krank",G287="Arzttermin",G287="Freizeitausgleich",G287="Dienstreise"),I287,IF(G287="Halber Urlaubstag",I287/2,0))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IF(YEAR(DATE('Einstellungen'!$B$5,1,1)+283)='Einstellungen'!$B$5,DATE('Einstellungen'!$B$5,1,1)+283,"")</f>
        <v>46671</v>
      </c>
      <c r="B288" s="19">
        <f>A288</f>
        <v>46671</v>
      </c>
      <c r="C288" s="20" t="str">
        <f>IF(A288="","",IF(COUNTIF('Feiertage'!$A$5:$A$80,A288)&gt;0,"Feiertag",IF(WEEKDAY(A288,2)&gt;5,"Wochenende","Arbeitstag")))</f>
        <v>Arbeitstag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IF(C288="Arbeitstag",'Einstellungen'!$B$6,0)</f>
        <v>8</v>
      </c>
      <c r="J288" s="22">
        <f>H288+IF(OR(G288="Urlaub",G288="Krank",G288="Arzttermin",G288="Freizeitausgleich",G288="Dienstreise"),I288,IF(G288="Halber Urlaubstag",I288/2,0))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IF(YEAR(DATE('Einstellungen'!$B$5,1,1)+284)='Einstellungen'!$B$5,DATE('Einstellungen'!$B$5,1,1)+284,"")</f>
        <v>46672</v>
      </c>
      <c r="B289" s="19">
        <f>A289</f>
        <v>46672</v>
      </c>
      <c r="C289" s="20" t="str">
        <f>IF(A289="","",IF(COUNTIF('Feiertage'!$A$5:$A$80,A289)&gt;0,"Feiertag",IF(WEEKDAY(A289,2)&gt;5,"Wochenende","Arbeitstag")))</f>
        <v>Arbeitstag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IF(C289="Arbeitstag",'Einstellungen'!$B$6,0)</f>
        <v>8</v>
      </c>
      <c r="J289" s="22">
        <f>H289+IF(OR(G289="Urlaub",G289="Krank",G289="Arzttermin",G289="Freizeitausgleich",G289="Dienstreise"),I289,IF(G289="Halber Urlaubstag",I289/2,0))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IF(YEAR(DATE('Einstellungen'!$B$5,1,1)+285)='Einstellungen'!$B$5,DATE('Einstellungen'!$B$5,1,1)+285,"")</f>
        <v>46673</v>
      </c>
      <c r="B290" s="19">
        <f>A290</f>
        <v>46673</v>
      </c>
      <c r="C290" s="20" t="str">
        <f>IF(A290="","",IF(COUNTIF('Feiertage'!$A$5:$A$80,A290)&gt;0,"Feiertag",IF(WEEKDAY(A290,2)&gt;5,"Wochenende","Arbeitstag")))</f>
        <v>Arbeitstag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IF(C290="Arbeitstag",'Einstellungen'!$B$6,0)</f>
        <v>8</v>
      </c>
      <c r="J290" s="22">
        <f>H290+IF(OR(G290="Urlaub",G290="Krank",G290="Arzttermin",G290="Freizeitausgleich",G290="Dienstreise"),I290,IF(G290="Halber Urlaubstag",I290/2,0))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IF(YEAR(DATE('Einstellungen'!$B$5,1,1)+286)='Einstellungen'!$B$5,DATE('Einstellungen'!$B$5,1,1)+286,"")</f>
        <v>46674</v>
      </c>
      <c r="B291" s="19">
        <f>A291</f>
        <v>46674</v>
      </c>
      <c r="C291" s="20" t="str">
        <f>IF(A291="","",IF(COUNTIF('Feiertage'!$A$5:$A$80,A291)&gt;0,"Feiertag",IF(WEEKDAY(A291,2)&gt;5,"Wochenende","Arbeitstag")))</f>
        <v>Arbeitstag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IF(C291="Arbeitstag",'Einstellungen'!$B$6,0)</f>
        <v>8</v>
      </c>
      <c r="J291" s="22">
        <f>H291+IF(OR(G291="Urlaub",G291="Krank",G291="Arzttermin",G291="Freizeitausgleich",G291="Dienstreise"),I291,IF(G291="Halber Urlaubstag",I291/2,0))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IF(YEAR(DATE('Einstellungen'!$B$5,1,1)+287)='Einstellungen'!$B$5,DATE('Einstellungen'!$B$5,1,1)+287,"")</f>
        <v>46675</v>
      </c>
      <c r="B292" s="19">
        <f>A292</f>
        <v>46675</v>
      </c>
      <c r="C292" s="20" t="str">
        <f>IF(A292="","",IF(COUNTIF('Feiertage'!$A$5:$A$80,A292)&gt;0,"Feiertag",IF(WEEKDAY(A292,2)&gt;5,"Wochenende","Arbeitstag")))</f>
        <v>Arbeitstag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IF(C292="Arbeitstag",'Einstellungen'!$B$6,0)</f>
        <v>8</v>
      </c>
      <c r="J292" s="22">
        <f>H292+IF(OR(G292="Urlaub",G292="Krank",G292="Arzttermin",G292="Freizeitausgleich",G292="Dienstreise"),I292,IF(G292="Halber Urlaubstag",I292/2,0))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IF(YEAR(DATE('Einstellungen'!$B$5,1,1)+288)='Einstellungen'!$B$5,DATE('Einstellungen'!$B$5,1,1)+288,"")</f>
        <v>46676</v>
      </c>
      <c r="B293" s="19">
        <f>A293</f>
        <v>46676</v>
      </c>
      <c r="C293" s="20" t="str">
        <f>IF(A293="","",IF(COUNTIF('Feiertage'!$A$5:$A$80,A293)&gt;0,"Feiertag",IF(WEEKDAY(A293,2)&gt;5,"Wochenende","Arbeitstag")))</f>
        <v>Wochenende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IF(C293="Arbeitstag",'Einstellungen'!$B$6,0)</f>
        <v>0</v>
      </c>
      <c r="J293" s="22">
        <f>H293+IF(OR(G293="Urlaub",G293="Krank",G293="Arzttermin",G293="Freizeitausgleich",G293="Dienstreise"),I293,IF(G293="Halber Urlaubstag",I293/2,0))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IF(YEAR(DATE('Einstellungen'!$B$5,1,1)+289)='Einstellungen'!$B$5,DATE('Einstellungen'!$B$5,1,1)+289,"")</f>
        <v>46677</v>
      </c>
      <c r="B294" s="19">
        <f>A294</f>
        <v>46677</v>
      </c>
      <c r="C294" s="20" t="str">
        <f>IF(A294="","",IF(COUNTIF('Feiertage'!$A$5:$A$80,A294)&gt;0,"Feiertag",IF(WEEKDAY(A294,2)&gt;5,"Wochenende","Arbeitstag")))</f>
        <v>Wochenende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IF(C294="Arbeitstag",'Einstellungen'!$B$6,0)</f>
        <v>0</v>
      </c>
      <c r="J294" s="22">
        <f>H294+IF(OR(G294="Urlaub",G294="Krank",G294="Arzttermin",G294="Freizeitausgleich",G294="Dienstreise"),I294,IF(G294="Halber Urlaubstag",I294/2,0))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IF(YEAR(DATE('Einstellungen'!$B$5,1,1)+290)='Einstellungen'!$B$5,DATE('Einstellungen'!$B$5,1,1)+290,"")</f>
        <v>46678</v>
      </c>
      <c r="B295" s="19">
        <f>A295</f>
        <v>46678</v>
      </c>
      <c r="C295" s="20" t="str">
        <f>IF(A295="","",IF(COUNTIF('Feiertage'!$A$5:$A$80,A295)&gt;0,"Feiertag",IF(WEEKDAY(A295,2)&gt;5,"Wochenende","Arbeitstag")))</f>
        <v>Arbeitstag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IF(C295="Arbeitstag",'Einstellungen'!$B$6,0)</f>
        <v>8</v>
      </c>
      <c r="J295" s="22">
        <f>H295+IF(OR(G295="Urlaub",G295="Krank",G295="Arzttermin",G295="Freizeitausgleich",G295="Dienstreise"),I295,IF(G295="Halber Urlaubstag",I295/2,0))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IF(YEAR(DATE('Einstellungen'!$B$5,1,1)+291)='Einstellungen'!$B$5,DATE('Einstellungen'!$B$5,1,1)+291,"")</f>
        <v>46679</v>
      </c>
      <c r="B296" s="19">
        <f>A296</f>
        <v>46679</v>
      </c>
      <c r="C296" s="20" t="str">
        <f>IF(A296="","",IF(COUNTIF('Feiertage'!$A$5:$A$80,A296)&gt;0,"Feiertag",IF(WEEKDAY(A296,2)&gt;5,"Wochenende","Arbeitstag")))</f>
        <v>Arbeitstag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IF(C296="Arbeitstag",'Einstellungen'!$B$6,0)</f>
        <v>8</v>
      </c>
      <c r="J296" s="22">
        <f>H296+IF(OR(G296="Urlaub",G296="Krank",G296="Arzttermin",G296="Freizeitausgleich",G296="Dienstreise"),I296,IF(G296="Halber Urlaubstag",I296/2,0))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IF(YEAR(DATE('Einstellungen'!$B$5,1,1)+292)='Einstellungen'!$B$5,DATE('Einstellungen'!$B$5,1,1)+292,"")</f>
        <v>46680</v>
      </c>
      <c r="B297" s="19">
        <f>A297</f>
        <v>46680</v>
      </c>
      <c r="C297" s="20" t="str">
        <f>IF(A297="","",IF(COUNTIF('Feiertage'!$A$5:$A$80,A297)&gt;0,"Feiertag",IF(WEEKDAY(A297,2)&gt;5,"Wochenende","Arbeitstag")))</f>
        <v>Arbeitstag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IF(C297="Arbeitstag",'Einstellungen'!$B$6,0)</f>
        <v>8</v>
      </c>
      <c r="J297" s="22">
        <f>H297+IF(OR(G297="Urlaub",G297="Krank",G297="Arzttermin",G297="Freizeitausgleich",G297="Dienstreise"),I297,IF(G297="Halber Urlaubstag",I297/2,0))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IF(YEAR(DATE('Einstellungen'!$B$5,1,1)+293)='Einstellungen'!$B$5,DATE('Einstellungen'!$B$5,1,1)+293,"")</f>
        <v>46681</v>
      </c>
      <c r="B298" s="19">
        <f>A298</f>
        <v>46681</v>
      </c>
      <c r="C298" s="20" t="str">
        <f>IF(A298="","",IF(COUNTIF('Feiertage'!$A$5:$A$80,A298)&gt;0,"Feiertag",IF(WEEKDAY(A298,2)&gt;5,"Wochenende","Arbeitstag")))</f>
        <v>Arbeitstag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IF(C298="Arbeitstag",'Einstellungen'!$B$6,0)</f>
        <v>8</v>
      </c>
      <c r="J298" s="22">
        <f>H298+IF(OR(G298="Urlaub",G298="Krank",G298="Arzttermin",G298="Freizeitausgleich",G298="Dienstreise"),I298,IF(G298="Halber Urlaubstag",I298/2,0))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IF(YEAR(DATE('Einstellungen'!$B$5,1,1)+294)='Einstellungen'!$B$5,DATE('Einstellungen'!$B$5,1,1)+294,"")</f>
        <v>46682</v>
      </c>
      <c r="B299" s="19">
        <f>A299</f>
        <v>46682</v>
      </c>
      <c r="C299" s="20" t="str">
        <f>IF(A299="","",IF(COUNTIF('Feiertage'!$A$5:$A$80,A299)&gt;0,"Feiertag",IF(WEEKDAY(A299,2)&gt;5,"Wochenende","Arbeitstag")))</f>
        <v>Arbeitstag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IF(C299="Arbeitstag",'Einstellungen'!$B$6,0)</f>
        <v>8</v>
      </c>
      <c r="J299" s="22">
        <f>H299+IF(OR(G299="Urlaub",G299="Krank",G299="Arzttermin",G299="Freizeitausgleich",G299="Dienstreise"),I299,IF(G299="Halber Urlaubstag",I299/2,0))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IF(YEAR(DATE('Einstellungen'!$B$5,1,1)+295)='Einstellungen'!$B$5,DATE('Einstellungen'!$B$5,1,1)+295,"")</f>
        <v>46683</v>
      </c>
      <c r="B300" s="19">
        <f>A300</f>
        <v>46683</v>
      </c>
      <c r="C300" s="20" t="str">
        <f>IF(A300="","",IF(COUNTIF('Feiertage'!$A$5:$A$80,A300)&gt;0,"Feiertag",IF(WEEKDAY(A300,2)&gt;5,"Wochenende","Arbeitstag")))</f>
        <v>Wochenende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IF(C300="Arbeitstag",'Einstellungen'!$B$6,0)</f>
        <v>0</v>
      </c>
      <c r="J300" s="22">
        <f>H300+IF(OR(G300="Urlaub",G300="Krank",G300="Arzttermin",G300="Freizeitausgleich",G300="Dienstreise"),I300,IF(G300="Halber Urlaubstag",I300/2,0))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IF(YEAR(DATE('Einstellungen'!$B$5,1,1)+296)='Einstellungen'!$B$5,DATE('Einstellungen'!$B$5,1,1)+296,"")</f>
        <v>46684</v>
      </c>
      <c r="B301" s="19">
        <f>A301</f>
        <v>46684</v>
      </c>
      <c r="C301" s="20" t="str">
        <f>IF(A301="","",IF(COUNTIF('Feiertage'!$A$5:$A$80,A301)&gt;0,"Feiertag",IF(WEEKDAY(A301,2)&gt;5,"Wochenende","Arbeitstag")))</f>
        <v>Wochenende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IF(C301="Arbeitstag",'Einstellungen'!$B$6,0)</f>
        <v>0</v>
      </c>
      <c r="J301" s="22">
        <f>H301+IF(OR(G301="Urlaub",G301="Krank",G301="Arzttermin",G301="Freizeitausgleich",G301="Dienstreise"),I301,IF(G301="Halber Urlaubstag",I301/2,0))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IF(YEAR(DATE('Einstellungen'!$B$5,1,1)+297)='Einstellungen'!$B$5,DATE('Einstellungen'!$B$5,1,1)+297,"")</f>
        <v>46685</v>
      </c>
      <c r="B302" s="19">
        <f>A302</f>
        <v>46685</v>
      </c>
      <c r="C302" s="20" t="str">
        <f>IF(A302="","",IF(COUNTIF('Feiertage'!$A$5:$A$80,A302)&gt;0,"Feiertag",IF(WEEKDAY(A302,2)&gt;5,"Wochenende","Arbeitstag")))</f>
        <v>Arbeitstag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IF(C302="Arbeitstag",'Einstellungen'!$B$6,0)</f>
        <v>8</v>
      </c>
      <c r="J302" s="22">
        <f>H302+IF(OR(G302="Urlaub",G302="Krank",G302="Arzttermin",G302="Freizeitausgleich",G302="Dienstreise"),I302,IF(G302="Halber Urlaubstag",I302/2,0))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IF(YEAR(DATE('Einstellungen'!$B$5,1,1)+298)='Einstellungen'!$B$5,DATE('Einstellungen'!$B$5,1,1)+298,"")</f>
        <v>46686</v>
      </c>
      <c r="B303" s="19">
        <f>A303</f>
        <v>46686</v>
      </c>
      <c r="C303" s="20" t="str">
        <f>IF(A303="","",IF(COUNTIF('Feiertage'!$A$5:$A$80,A303)&gt;0,"Feiertag",IF(WEEKDAY(A303,2)&gt;5,"Wochenende","Arbeitstag")))</f>
        <v>Arbeitstag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IF(C303="Arbeitstag",'Einstellungen'!$B$6,0)</f>
        <v>8</v>
      </c>
      <c r="J303" s="22">
        <f>H303+IF(OR(G303="Urlaub",G303="Krank",G303="Arzttermin",G303="Freizeitausgleich",G303="Dienstreise"),I303,IF(G303="Halber Urlaubstag",I303/2,0))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IF(YEAR(DATE('Einstellungen'!$B$5,1,1)+299)='Einstellungen'!$B$5,DATE('Einstellungen'!$B$5,1,1)+299,"")</f>
        <v>46687</v>
      </c>
      <c r="B304" s="19">
        <f>A304</f>
        <v>46687</v>
      </c>
      <c r="C304" s="20" t="str">
        <f>IF(A304="","",IF(COUNTIF('Feiertage'!$A$5:$A$80,A304)&gt;0,"Feiertag",IF(WEEKDAY(A304,2)&gt;5,"Wochenende","Arbeitstag")))</f>
        <v>Arbeitstag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IF(C304="Arbeitstag",'Einstellungen'!$B$6,0)</f>
        <v>8</v>
      </c>
      <c r="J304" s="22">
        <f>H304+IF(OR(G304="Urlaub",G304="Krank",G304="Arzttermin",G304="Freizeitausgleich",G304="Dienstreise"),I304,IF(G304="Halber Urlaubstag",I304/2,0))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IF(YEAR(DATE('Einstellungen'!$B$5,1,1)+300)='Einstellungen'!$B$5,DATE('Einstellungen'!$B$5,1,1)+300,"")</f>
        <v>46688</v>
      </c>
      <c r="B305" s="19">
        <f>A305</f>
        <v>46688</v>
      </c>
      <c r="C305" s="20" t="str">
        <f>IF(A305="","",IF(COUNTIF('Feiertage'!$A$5:$A$80,A305)&gt;0,"Feiertag",IF(WEEKDAY(A305,2)&gt;5,"Wochenende","Arbeitstag")))</f>
        <v>Arbeitstag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IF(C305="Arbeitstag",'Einstellungen'!$B$6,0)</f>
        <v>8</v>
      </c>
      <c r="J305" s="22">
        <f>H305+IF(OR(G305="Urlaub",G305="Krank",G305="Arzttermin",G305="Freizeitausgleich",G305="Dienstreise"),I305,IF(G305="Halber Urlaubstag",I305/2,0))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IF(YEAR(DATE('Einstellungen'!$B$5,1,1)+301)='Einstellungen'!$B$5,DATE('Einstellungen'!$B$5,1,1)+301,"")</f>
        <v>46689</v>
      </c>
      <c r="B306" s="19">
        <f>A306</f>
        <v>46689</v>
      </c>
      <c r="C306" s="20" t="str">
        <f>IF(A306="","",IF(COUNTIF('Feiertage'!$A$5:$A$80,A306)&gt;0,"Feiertag",IF(WEEKDAY(A306,2)&gt;5,"Wochenende","Arbeitstag")))</f>
        <v>Arbeitstag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IF(C306="Arbeitstag",'Einstellungen'!$B$6,0)</f>
        <v>8</v>
      </c>
      <c r="J306" s="22">
        <f>H306+IF(OR(G306="Urlaub",G306="Krank",G306="Arzttermin",G306="Freizeitausgleich",G306="Dienstreise"),I306,IF(G306="Halber Urlaubstag",I306/2,0))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IF(YEAR(DATE('Einstellungen'!$B$5,1,1)+302)='Einstellungen'!$B$5,DATE('Einstellungen'!$B$5,1,1)+302,"")</f>
        <v>46690</v>
      </c>
      <c r="B307" s="19">
        <f>A307</f>
        <v>46690</v>
      </c>
      <c r="C307" s="20" t="str">
        <f>IF(A307="","",IF(COUNTIF('Feiertage'!$A$5:$A$80,A307)&gt;0,"Feiertag",IF(WEEKDAY(A307,2)&gt;5,"Wochenende","Arbeitstag")))</f>
        <v>Wochenende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IF(C307="Arbeitstag",'Einstellungen'!$B$6,0)</f>
        <v>0</v>
      </c>
      <c r="J307" s="22">
        <f>H307+IF(OR(G307="Urlaub",G307="Krank",G307="Arzttermin",G307="Freizeitausgleich",G307="Dienstreise"),I307,IF(G307="Halber Urlaubstag",I307/2,0))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IF(YEAR(DATE('Einstellungen'!$B$5,1,1)+303)='Einstellungen'!$B$5,DATE('Einstellungen'!$B$5,1,1)+303,"")</f>
        <v>46691</v>
      </c>
      <c r="B308" s="19">
        <f>A308</f>
        <v>46691</v>
      </c>
      <c r="C308" s="20" t="str">
        <f>IF(A308="","",IF(COUNTIF('Feiertage'!$A$5:$A$80,A308)&gt;0,"Feiertag",IF(WEEKDAY(A308,2)&gt;5,"Wochenende","Arbeitstag")))</f>
        <v>Wochenende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IF(C308="Arbeitstag",'Einstellungen'!$B$6,0)</f>
        <v>0</v>
      </c>
      <c r="J308" s="22">
        <f>H308+IF(OR(G308="Urlaub",G308="Krank",G308="Arzttermin",G308="Freizeitausgleich",G308="Dienstreise"),I308,IF(G308="Halber Urlaubstag",I308/2,0))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IF(YEAR(DATE('Einstellungen'!$B$5,1,1)+304)='Einstellungen'!$B$5,DATE('Einstellungen'!$B$5,1,1)+304,"")</f>
        <v>46692</v>
      </c>
      <c r="B309" s="19">
        <f>A309</f>
        <v>46692</v>
      </c>
      <c r="C309" s="20" t="str">
        <f>IF(A309="","",IF(COUNTIF('Feiertage'!$A$5:$A$80,A309)&gt;0,"Feiertag",IF(WEEKDAY(A309,2)&gt;5,"Wochenende","Arbeitstag")))</f>
        <v>Arbeitstag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IF(C309="Arbeitstag",'Einstellungen'!$B$6,0)</f>
        <v>8</v>
      </c>
      <c r="J309" s="22">
        <f>H309+IF(OR(G309="Urlaub",G309="Krank",G309="Arzttermin",G309="Freizeitausgleich",G309="Dienstreise"),I309,IF(G309="Halber Urlaubstag",I309/2,0))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IF(YEAR(DATE('Einstellungen'!$B$5,1,1)+305)='Einstellungen'!$B$5,DATE('Einstellungen'!$B$5,1,1)+305,"")</f>
        <v>46693</v>
      </c>
      <c r="B310" s="19">
        <f>A310</f>
        <v>46693</v>
      </c>
      <c r="C310" s="20" t="str">
        <f>IF(A310="","",IF(COUNTIF('Feiertage'!$A$5:$A$80,A310)&gt;0,"Feiertag",IF(WEEKDAY(A310,2)&gt;5,"Wochenende","Arbeitstag")))</f>
        <v>Arbeitstag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IF(C310="Arbeitstag",'Einstellungen'!$B$6,0)</f>
        <v>8</v>
      </c>
      <c r="J310" s="22">
        <f>H310+IF(OR(G310="Urlaub",G310="Krank",G310="Arzttermin",G310="Freizeitausgleich",G310="Dienstreise"),I310,IF(G310="Halber Urlaubstag",I310/2,0))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IF(YEAR(DATE('Einstellungen'!$B$5,1,1)+306)='Einstellungen'!$B$5,DATE('Einstellungen'!$B$5,1,1)+306,"")</f>
        <v>46694</v>
      </c>
      <c r="B311" s="19">
        <f>A311</f>
        <v>46694</v>
      </c>
      <c r="C311" s="20" t="str">
        <f>IF(A311="","",IF(COUNTIF('Feiertage'!$A$5:$A$80,A311)&gt;0,"Feiertag",IF(WEEKDAY(A311,2)&gt;5,"Wochenende","Arbeitstag")))</f>
        <v>Arbeitstag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IF(C311="Arbeitstag",'Einstellungen'!$B$6,0)</f>
        <v>8</v>
      </c>
      <c r="J311" s="22">
        <f>H311+IF(OR(G311="Urlaub",G311="Krank",G311="Arzttermin",G311="Freizeitausgleich",G311="Dienstreise"),I311,IF(G311="Halber Urlaubstag",I311/2,0))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IF(YEAR(DATE('Einstellungen'!$B$5,1,1)+307)='Einstellungen'!$B$5,DATE('Einstellungen'!$B$5,1,1)+307,"")</f>
        <v>46695</v>
      </c>
      <c r="B312" s="19">
        <f>A312</f>
        <v>46695</v>
      </c>
      <c r="C312" s="20" t="str">
        <f>IF(A312="","",IF(COUNTIF('Feiertage'!$A$5:$A$80,A312)&gt;0,"Feiertag",IF(WEEKDAY(A312,2)&gt;5,"Wochenende","Arbeitstag")))</f>
        <v>Arbeitstag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IF(C312="Arbeitstag",'Einstellungen'!$B$6,0)</f>
        <v>8</v>
      </c>
      <c r="J312" s="22">
        <f>H312+IF(OR(G312="Urlaub",G312="Krank",G312="Arzttermin",G312="Freizeitausgleich",G312="Dienstreise"),I312,IF(G312="Halber Urlaubstag",I312/2,0))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IF(YEAR(DATE('Einstellungen'!$B$5,1,1)+308)='Einstellungen'!$B$5,DATE('Einstellungen'!$B$5,1,1)+308,"")</f>
        <v>46696</v>
      </c>
      <c r="B313" s="19">
        <f>A313</f>
        <v>46696</v>
      </c>
      <c r="C313" s="20" t="str">
        <f>IF(A313="","",IF(COUNTIF('Feiertage'!$A$5:$A$80,A313)&gt;0,"Feiertag",IF(WEEKDAY(A313,2)&gt;5,"Wochenende","Arbeitstag")))</f>
        <v>Arbeitstag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IF(C313="Arbeitstag",'Einstellungen'!$B$6,0)</f>
        <v>8</v>
      </c>
      <c r="J313" s="22">
        <f>H313+IF(OR(G313="Urlaub",G313="Krank",G313="Arzttermin",G313="Freizeitausgleich",G313="Dienstreise"),I313,IF(G313="Halber Urlaubstag",I313/2,0))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IF(YEAR(DATE('Einstellungen'!$B$5,1,1)+309)='Einstellungen'!$B$5,DATE('Einstellungen'!$B$5,1,1)+309,"")</f>
        <v>46697</v>
      </c>
      <c r="B314" s="19">
        <f>A314</f>
        <v>46697</v>
      </c>
      <c r="C314" s="20" t="str">
        <f>IF(A314="","",IF(COUNTIF('Feiertage'!$A$5:$A$80,A314)&gt;0,"Feiertag",IF(WEEKDAY(A314,2)&gt;5,"Wochenende","Arbeitstag")))</f>
        <v>Wochenende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IF(C314="Arbeitstag",'Einstellungen'!$B$6,0)</f>
        <v>0</v>
      </c>
      <c r="J314" s="22">
        <f>H314+IF(OR(G314="Urlaub",G314="Krank",G314="Arzttermin",G314="Freizeitausgleich",G314="Dienstreise"),I314,IF(G314="Halber Urlaubstag",I314/2,0))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IF(YEAR(DATE('Einstellungen'!$B$5,1,1)+310)='Einstellungen'!$B$5,DATE('Einstellungen'!$B$5,1,1)+310,"")</f>
        <v>46698</v>
      </c>
      <c r="B315" s="19">
        <f>A315</f>
        <v>46698</v>
      </c>
      <c r="C315" s="20" t="str">
        <f>IF(A315="","",IF(COUNTIF('Feiertage'!$A$5:$A$80,A315)&gt;0,"Feiertag",IF(WEEKDAY(A315,2)&gt;5,"Wochenende","Arbeitstag")))</f>
        <v>Wochenende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IF(C315="Arbeitstag",'Einstellungen'!$B$6,0)</f>
        <v>0</v>
      </c>
      <c r="J315" s="22">
        <f>H315+IF(OR(G315="Urlaub",G315="Krank",G315="Arzttermin",G315="Freizeitausgleich",G315="Dienstreise"),I315,IF(G315="Halber Urlaubstag",I315/2,0))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IF(YEAR(DATE('Einstellungen'!$B$5,1,1)+311)='Einstellungen'!$B$5,DATE('Einstellungen'!$B$5,1,1)+311,"")</f>
        <v>46699</v>
      </c>
      <c r="B316" s="19">
        <f>A316</f>
        <v>46699</v>
      </c>
      <c r="C316" s="20" t="str">
        <f>IF(A316="","",IF(COUNTIF('Feiertage'!$A$5:$A$80,A316)&gt;0,"Feiertag",IF(WEEKDAY(A316,2)&gt;5,"Wochenende","Arbeitstag")))</f>
        <v>Arbeitstag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IF(C316="Arbeitstag",'Einstellungen'!$B$6,0)</f>
        <v>8</v>
      </c>
      <c r="J316" s="22">
        <f>H316+IF(OR(G316="Urlaub",G316="Krank",G316="Arzttermin",G316="Freizeitausgleich",G316="Dienstreise"),I316,IF(G316="Halber Urlaubstag",I316/2,0))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IF(YEAR(DATE('Einstellungen'!$B$5,1,1)+312)='Einstellungen'!$B$5,DATE('Einstellungen'!$B$5,1,1)+312,"")</f>
        <v>46700</v>
      </c>
      <c r="B317" s="19">
        <f>A317</f>
        <v>46700</v>
      </c>
      <c r="C317" s="20" t="str">
        <f>IF(A317="","",IF(COUNTIF('Feiertage'!$A$5:$A$80,A317)&gt;0,"Feiertag",IF(WEEKDAY(A317,2)&gt;5,"Wochenende","Arbeitstag")))</f>
        <v>Arbeitstag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IF(C317="Arbeitstag",'Einstellungen'!$B$6,0)</f>
        <v>8</v>
      </c>
      <c r="J317" s="22">
        <f>H317+IF(OR(G317="Urlaub",G317="Krank",G317="Arzttermin",G317="Freizeitausgleich",G317="Dienstreise"),I317,IF(G317="Halber Urlaubstag",I317/2,0))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IF(YEAR(DATE('Einstellungen'!$B$5,1,1)+313)='Einstellungen'!$B$5,DATE('Einstellungen'!$B$5,1,1)+313,"")</f>
        <v>46701</v>
      </c>
      <c r="B318" s="19">
        <f>A318</f>
        <v>46701</v>
      </c>
      <c r="C318" s="20" t="str">
        <f>IF(A318="","",IF(COUNTIF('Feiertage'!$A$5:$A$80,A318)&gt;0,"Feiertag",IF(WEEKDAY(A318,2)&gt;5,"Wochenende","Arbeitstag")))</f>
        <v>Arbeitstag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IF(C318="Arbeitstag",'Einstellungen'!$B$6,0)</f>
        <v>8</v>
      </c>
      <c r="J318" s="22">
        <f>H318+IF(OR(G318="Urlaub",G318="Krank",G318="Arzttermin",G318="Freizeitausgleich",G318="Dienstreise"),I318,IF(G318="Halber Urlaubstag",I318/2,0))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IF(YEAR(DATE('Einstellungen'!$B$5,1,1)+314)='Einstellungen'!$B$5,DATE('Einstellungen'!$B$5,1,1)+314,"")</f>
        <v>46702</v>
      </c>
      <c r="B319" s="19">
        <f>A319</f>
        <v>46702</v>
      </c>
      <c r="C319" s="20" t="str">
        <f>IF(A319="","",IF(COUNTIF('Feiertage'!$A$5:$A$80,A319)&gt;0,"Feiertag",IF(WEEKDAY(A319,2)&gt;5,"Wochenende","Arbeitstag")))</f>
        <v>Arbeitstag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IF(C319="Arbeitstag",'Einstellungen'!$B$6,0)</f>
        <v>8</v>
      </c>
      <c r="J319" s="22">
        <f>H319+IF(OR(G319="Urlaub",G319="Krank",G319="Arzttermin",G319="Freizeitausgleich",G319="Dienstreise"),I319,IF(G319="Halber Urlaubstag",I319/2,0))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IF(YEAR(DATE('Einstellungen'!$B$5,1,1)+315)='Einstellungen'!$B$5,DATE('Einstellungen'!$B$5,1,1)+315,"")</f>
        <v>46703</v>
      </c>
      <c r="B320" s="19">
        <f>A320</f>
        <v>46703</v>
      </c>
      <c r="C320" s="20" t="str">
        <f>IF(A320="","",IF(COUNTIF('Feiertage'!$A$5:$A$80,A320)&gt;0,"Feiertag",IF(WEEKDAY(A320,2)&gt;5,"Wochenende","Arbeitstag")))</f>
        <v>Arbeitstag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IF(C320="Arbeitstag",'Einstellungen'!$B$6,0)</f>
        <v>8</v>
      </c>
      <c r="J320" s="22">
        <f>H320+IF(OR(G320="Urlaub",G320="Krank",G320="Arzttermin",G320="Freizeitausgleich",G320="Dienstreise"),I320,IF(G320="Halber Urlaubstag",I320/2,0))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IF(YEAR(DATE('Einstellungen'!$B$5,1,1)+316)='Einstellungen'!$B$5,DATE('Einstellungen'!$B$5,1,1)+316,"")</f>
        <v>46704</v>
      </c>
      <c r="B321" s="19">
        <f>A321</f>
        <v>46704</v>
      </c>
      <c r="C321" s="20" t="str">
        <f>IF(A321="","",IF(COUNTIF('Feiertage'!$A$5:$A$80,A321)&gt;0,"Feiertag",IF(WEEKDAY(A321,2)&gt;5,"Wochenende","Arbeitstag")))</f>
        <v>Wochenende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IF(C321="Arbeitstag",'Einstellungen'!$B$6,0)</f>
        <v>0</v>
      </c>
      <c r="J321" s="22">
        <f>H321+IF(OR(G321="Urlaub",G321="Krank",G321="Arzttermin",G321="Freizeitausgleich",G321="Dienstreise"),I321,IF(G321="Halber Urlaubstag",I321/2,0))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IF(YEAR(DATE('Einstellungen'!$B$5,1,1)+317)='Einstellungen'!$B$5,DATE('Einstellungen'!$B$5,1,1)+317,"")</f>
        <v>46705</v>
      </c>
      <c r="B322" s="19">
        <f>A322</f>
        <v>46705</v>
      </c>
      <c r="C322" s="20" t="str">
        <f>IF(A322="","",IF(COUNTIF('Feiertage'!$A$5:$A$80,A322)&gt;0,"Feiertag",IF(WEEKDAY(A322,2)&gt;5,"Wochenende","Arbeitstag")))</f>
        <v>Wochenende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IF(C322="Arbeitstag",'Einstellungen'!$B$6,0)</f>
        <v>0</v>
      </c>
      <c r="J322" s="22">
        <f>H322+IF(OR(G322="Urlaub",G322="Krank",G322="Arzttermin",G322="Freizeitausgleich",G322="Dienstreise"),I322,IF(G322="Halber Urlaubstag",I322/2,0))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IF(YEAR(DATE('Einstellungen'!$B$5,1,1)+318)='Einstellungen'!$B$5,DATE('Einstellungen'!$B$5,1,1)+318,"")</f>
        <v>46706</v>
      </c>
      <c r="B323" s="19">
        <f>A323</f>
        <v>46706</v>
      </c>
      <c r="C323" s="20" t="str">
        <f>IF(A323="","",IF(COUNTIF('Feiertage'!$A$5:$A$80,A323)&gt;0,"Feiertag",IF(WEEKDAY(A323,2)&gt;5,"Wochenende","Arbeitstag")))</f>
        <v>Arbeitstag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IF(C323="Arbeitstag",'Einstellungen'!$B$6,0)</f>
        <v>8</v>
      </c>
      <c r="J323" s="22">
        <f>H323+IF(OR(G323="Urlaub",G323="Krank",G323="Arzttermin",G323="Freizeitausgleich",G323="Dienstreise"),I323,IF(G323="Halber Urlaubstag",I323/2,0))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IF(YEAR(DATE('Einstellungen'!$B$5,1,1)+319)='Einstellungen'!$B$5,DATE('Einstellungen'!$B$5,1,1)+319,"")</f>
        <v>46707</v>
      </c>
      <c r="B324" s="19">
        <f>A324</f>
        <v>46707</v>
      </c>
      <c r="C324" s="20" t="str">
        <f>IF(A324="","",IF(COUNTIF('Feiertage'!$A$5:$A$80,A324)&gt;0,"Feiertag",IF(WEEKDAY(A324,2)&gt;5,"Wochenende","Arbeitstag")))</f>
        <v>Arbeitstag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IF(C324="Arbeitstag",'Einstellungen'!$B$6,0)</f>
        <v>8</v>
      </c>
      <c r="J324" s="22">
        <f>H324+IF(OR(G324="Urlaub",G324="Krank",G324="Arzttermin",G324="Freizeitausgleich",G324="Dienstreise"),I324,IF(G324="Halber Urlaubstag",I324/2,0))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IF(YEAR(DATE('Einstellungen'!$B$5,1,1)+320)='Einstellungen'!$B$5,DATE('Einstellungen'!$B$5,1,1)+320,"")</f>
        <v>46708</v>
      </c>
      <c r="B325" s="19">
        <f>A325</f>
        <v>46708</v>
      </c>
      <c r="C325" s="20" t="str">
        <f>IF(A325="","",IF(COUNTIF('Feiertage'!$A$5:$A$80,A325)&gt;0,"Feiertag",IF(WEEKDAY(A325,2)&gt;5,"Wochenende","Arbeitstag")))</f>
        <v>Arbeitstag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IF(C325="Arbeitstag",'Einstellungen'!$B$6,0)</f>
        <v>8</v>
      </c>
      <c r="J325" s="22">
        <f>H325+IF(OR(G325="Urlaub",G325="Krank",G325="Arzttermin",G325="Freizeitausgleich",G325="Dienstreise"),I325,IF(G325="Halber Urlaubstag",I325/2,0))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IF(YEAR(DATE('Einstellungen'!$B$5,1,1)+321)='Einstellungen'!$B$5,DATE('Einstellungen'!$B$5,1,1)+321,"")</f>
        <v>46709</v>
      </c>
      <c r="B326" s="19">
        <f>A326</f>
        <v>46709</v>
      </c>
      <c r="C326" s="20" t="str">
        <f>IF(A326="","",IF(COUNTIF('Feiertage'!$A$5:$A$80,A326)&gt;0,"Feiertag",IF(WEEKDAY(A326,2)&gt;5,"Wochenende","Arbeitstag")))</f>
        <v>Arbeitstag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IF(C326="Arbeitstag",'Einstellungen'!$B$6,0)</f>
        <v>8</v>
      </c>
      <c r="J326" s="22">
        <f>H326+IF(OR(G326="Urlaub",G326="Krank",G326="Arzttermin",G326="Freizeitausgleich",G326="Dienstreise"),I326,IF(G326="Halber Urlaubstag",I326/2,0))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IF(YEAR(DATE('Einstellungen'!$B$5,1,1)+322)='Einstellungen'!$B$5,DATE('Einstellungen'!$B$5,1,1)+322,"")</f>
        <v>46710</v>
      </c>
      <c r="B327" s="19">
        <f>A327</f>
        <v>46710</v>
      </c>
      <c r="C327" s="20" t="str">
        <f>IF(A327="","",IF(COUNTIF('Feiertage'!$A$5:$A$80,A327)&gt;0,"Feiertag",IF(WEEKDAY(A327,2)&gt;5,"Wochenende","Arbeitstag")))</f>
        <v>Arbeitstag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IF(C327="Arbeitstag",'Einstellungen'!$B$6,0)</f>
        <v>8</v>
      </c>
      <c r="J327" s="22">
        <f>H327+IF(OR(G327="Urlaub",G327="Krank",G327="Arzttermin",G327="Freizeitausgleich",G327="Dienstreise"),I327,IF(G327="Halber Urlaubstag",I327/2,0))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IF(YEAR(DATE('Einstellungen'!$B$5,1,1)+323)='Einstellungen'!$B$5,DATE('Einstellungen'!$B$5,1,1)+323,"")</f>
        <v>46711</v>
      </c>
      <c r="B328" s="19">
        <f>A328</f>
        <v>46711</v>
      </c>
      <c r="C328" s="20" t="str">
        <f>IF(A328="","",IF(COUNTIF('Feiertage'!$A$5:$A$80,A328)&gt;0,"Feiertag",IF(WEEKDAY(A328,2)&gt;5,"Wochenende","Arbeitstag")))</f>
        <v>Wochenende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IF(C328="Arbeitstag",'Einstellungen'!$B$6,0)</f>
        <v>0</v>
      </c>
      <c r="J328" s="22">
        <f>H328+IF(OR(G328="Urlaub",G328="Krank",G328="Arzttermin",G328="Freizeitausgleich",G328="Dienstreise"),I328,IF(G328="Halber Urlaubstag",I328/2,0))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IF(YEAR(DATE('Einstellungen'!$B$5,1,1)+324)='Einstellungen'!$B$5,DATE('Einstellungen'!$B$5,1,1)+324,"")</f>
        <v>46712</v>
      </c>
      <c r="B329" s="19">
        <f>A329</f>
        <v>46712</v>
      </c>
      <c r="C329" s="20" t="str">
        <f>IF(A329="","",IF(COUNTIF('Feiertage'!$A$5:$A$80,A329)&gt;0,"Feiertag",IF(WEEKDAY(A329,2)&gt;5,"Wochenende","Arbeitstag")))</f>
        <v>Wochenende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IF(C329="Arbeitstag",'Einstellungen'!$B$6,0)</f>
        <v>0</v>
      </c>
      <c r="J329" s="22">
        <f>H329+IF(OR(G329="Urlaub",G329="Krank",G329="Arzttermin",G329="Freizeitausgleich",G329="Dienstreise"),I329,IF(G329="Halber Urlaubstag",I329/2,0))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IF(YEAR(DATE('Einstellungen'!$B$5,1,1)+325)='Einstellungen'!$B$5,DATE('Einstellungen'!$B$5,1,1)+325,"")</f>
        <v>46713</v>
      </c>
      <c r="B330" s="19">
        <f>A330</f>
        <v>46713</v>
      </c>
      <c r="C330" s="20" t="str">
        <f>IF(A330="","",IF(COUNTIF('Feiertage'!$A$5:$A$80,A330)&gt;0,"Feiertag",IF(WEEKDAY(A330,2)&gt;5,"Wochenende","Arbeitstag")))</f>
        <v>Arbeitstag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IF(C330="Arbeitstag",'Einstellungen'!$B$6,0)</f>
        <v>8</v>
      </c>
      <c r="J330" s="22">
        <f>H330+IF(OR(G330="Urlaub",G330="Krank",G330="Arzttermin",G330="Freizeitausgleich",G330="Dienstreise"),I330,IF(G330="Halber Urlaubstag",I330/2,0))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IF(YEAR(DATE('Einstellungen'!$B$5,1,1)+326)='Einstellungen'!$B$5,DATE('Einstellungen'!$B$5,1,1)+326,"")</f>
        <v>46714</v>
      </c>
      <c r="B331" s="19">
        <f>A331</f>
        <v>46714</v>
      </c>
      <c r="C331" s="20" t="str">
        <f>IF(A331="","",IF(COUNTIF('Feiertage'!$A$5:$A$80,A331)&gt;0,"Feiertag",IF(WEEKDAY(A331,2)&gt;5,"Wochenende","Arbeitstag")))</f>
        <v>Arbeitstag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IF(C331="Arbeitstag",'Einstellungen'!$B$6,0)</f>
        <v>8</v>
      </c>
      <c r="J331" s="22">
        <f>H331+IF(OR(G331="Urlaub",G331="Krank",G331="Arzttermin",G331="Freizeitausgleich",G331="Dienstreise"),I331,IF(G331="Halber Urlaubstag",I331/2,0))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IF(YEAR(DATE('Einstellungen'!$B$5,1,1)+327)='Einstellungen'!$B$5,DATE('Einstellungen'!$B$5,1,1)+327,"")</f>
        <v>46715</v>
      </c>
      <c r="B332" s="19">
        <f>A332</f>
        <v>46715</v>
      </c>
      <c r="C332" s="20" t="str">
        <f>IF(A332="","",IF(COUNTIF('Feiertage'!$A$5:$A$80,A332)&gt;0,"Feiertag",IF(WEEKDAY(A332,2)&gt;5,"Wochenende","Arbeitstag")))</f>
        <v>Arbeitstag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IF(C332="Arbeitstag",'Einstellungen'!$B$6,0)</f>
        <v>8</v>
      </c>
      <c r="J332" s="22">
        <f>H332+IF(OR(G332="Urlaub",G332="Krank",G332="Arzttermin",G332="Freizeitausgleich",G332="Dienstreise"),I332,IF(G332="Halber Urlaubstag",I332/2,0))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IF(YEAR(DATE('Einstellungen'!$B$5,1,1)+328)='Einstellungen'!$B$5,DATE('Einstellungen'!$B$5,1,1)+328,"")</f>
        <v>46716</v>
      </c>
      <c r="B333" s="19">
        <f>A333</f>
        <v>46716</v>
      </c>
      <c r="C333" s="20" t="str">
        <f>IF(A333="","",IF(COUNTIF('Feiertage'!$A$5:$A$80,A333)&gt;0,"Feiertag",IF(WEEKDAY(A333,2)&gt;5,"Wochenende","Arbeitstag")))</f>
        <v>Arbeitstag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IF(C333="Arbeitstag",'Einstellungen'!$B$6,0)</f>
        <v>8</v>
      </c>
      <c r="J333" s="22">
        <f>H333+IF(OR(G333="Urlaub",G333="Krank",G333="Arzttermin",G333="Freizeitausgleich",G333="Dienstreise"),I333,IF(G333="Halber Urlaubstag",I333/2,0))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IF(YEAR(DATE('Einstellungen'!$B$5,1,1)+329)='Einstellungen'!$B$5,DATE('Einstellungen'!$B$5,1,1)+329,"")</f>
        <v>46717</v>
      </c>
      <c r="B334" s="19">
        <f>A334</f>
        <v>46717</v>
      </c>
      <c r="C334" s="20" t="str">
        <f>IF(A334="","",IF(COUNTIF('Feiertage'!$A$5:$A$80,A334)&gt;0,"Feiertag",IF(WEEKDAY(A334,2)&gt;5,"Wochenende","Arbeitstag")))</f>
        <v>Arbeitstag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IF(C334="Arbeitstag",'Einstellungen'!$B$6,0)</f>
        <v>8</v>
      </c>
      <c r="J334" s="22">
        <f>H334+IF(OR(G334="Urlaub",G334="Krank",G334="Arzttermin",G334="Freizeitausgleich",G334="Dienstreise"),I334,IF(G334="Halber Urlaubstag",I334/2,0))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IF(YEAR(DATE('Einstellungen'!$B$5,1,1)+330)='Einstellungen'!$B$5,DATE('Einstellungen'!$B$5,1,1)+330,"")</f>
        <v>46718</v>
      </c>
      <c r="B335" s="19">
        <f>A335</f>
        <v>46718</v>
      </c>
      <c r="C335" s="20" t="str">
        <f>IF(A335="","",IF(COUNTIF('Feiertage'!$A$5:$A$80,A335)&gt;0,"Feiertag",IF(WEEKDAY(A335,2)&gt;5,"Wochenende","Arbeitstag")))</f>
        <v>Wochenende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IF(C335="Arbeitstag",'Einstellungen'!$B$6,0)</f>
        <v>0</v>
      </c>
      <c r="J335" s="22">
        <f>H335+IF(OR(G335="Urlaub",G335="Krank",G335="Arzttermin",G335="Freizeitausgleich",G335="Dienstreise"),I335,IF(G335="Halber Urlaubstag",I335/2,0))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IF(YEAR(DATE('Einstellungen'!$B$5,1,1)+331)='Einstellungen'!$B$5,DATE('Einstellungen'!$B$5,1,1)+331,"")</f>
        <v>46719</v>
      </c>
      <c r="B336" s="19">
        <f>A336</f>
        <v>46719</v>
      </c>
      <c r="C336" s="20" t="str">
        <f>IF(A336="","",IF(COUNTIF('Feiertage'!$A$5:$A$80,A336)&gt;0,"Feiertag",IF(WEEKDAY(A336,2)&gt;5,"Wochenende","Arbeitstag")))</f>
        <v>Wochenende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IF(C336="Arbeitstag",'Einstellungen'!$B$6,0)</f>
        <v>0</v>
      </c>
      <c r="J336" s="22">
        <f>H336+IF(OR(G336="Urlaub",G336="Krank",G336="Arzttermin",G336="Freizeitausgleich",G336="Dienstreise"),I336,IF(G336="Halber Urlaubstag",I336/2,0))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IF(YEAR(DATE('Einstellungen'!$B$5,1,1)+332)='Einstellungen'!$B$5,DATE('Einstellungen'!$B$5,1,1)+332,"")</f>
        <v>46720</v>
      </c>
      <c r="B337" s="19">
        <f>A337</f>
        <v>46720</v>
      </c>
      <c r="C337" s="20" t="str">
        <f>IF(A337="","",IF(COUNTIF('Feiertage'!$A$5:$A$80,A337)&gt;0,"Feiertag",IF(WEEKDAY(A337,2)&gt;5,"Wochenende","Arbeitstag")))</f>
        <v>Arbeitstag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IF(C337="Arbeitstag",'Einstellungen'!$B$6,0)</f>
        <v>8</v>
      </c>
      <c r="J337" s="22">
        <f>H337+IF(OR(G337="Urlaub",G337="Krank",G337="Arzttermin",G337="Freizeitausgleich",G337="Dienstreise"),I337,IF(G337="Halber Urlaubstag",I337/2,0))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IF(YEAR(DATE('Einstellungen'!$B$5,1,1)+333)='Einstellungen'!$B$5,DATE('Einstellungen'!$B$5,1,1)+333,"")</f>
        <v>46721</v>
      </c>
      <c r="B338" s="19">
        <f>A338</f>
        <v>46721</v>
      </c>
      <c r="C338" s="20" t="str">
        <f>IF(A338="","",IF(COUNTIF('Feiertage'!$A$5:$A$80,A338)&gt;0,"Feiertag",IF(WEEKDAY(A338,2)&gt;5,"Wochenende","Arbeitstag")))</f>
        <v>Arbeitstag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IF(C338="Arbeitstag",'Einstellungen'!$B$6,0)</f>
        <v>8</v>
      </c>
      <c r="J338" s="22">
        <f>H338+IF(OR(G338="Urlaub",G338="Krank",G338="Arzttermin",G338="Freizeitausgleich",G338="Dienstreise"),I338,IF(G338="Halber Urlaubstag",I338/2,0))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IF(YEAR(DATE('Einstellungen'!$B$5,1,1)+334)='Einstellungen'!$B$5,DATE('Einstellungen'!$B$5,1,1)+334,"")</f>
        <v>46722</v>
      </c>
      <c r="B339" s="19">
        <f>A339</f>
        <v>46722</v>
      </c>
      <c r="C339" s="20" t="str">
        <f>IF(A339="","",IF(COUNTIF('Feiertage'!$A$5:$A$80,A339)&gt;0,"Feiertag",IF(WEEKDAY(A339,2)&gt;5,"Wochenende","Arbeitstag")))</f>
        <v>Arbeitstag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IF(C339="Arbeitstag",'Einstellungen'!$B$6,0)</f>
        <v>8</v>
      </c>
      <c r="J339" s="22">
        <f>H339+IF(OR(G339="Urlaub",G339="Krank",G339="Arzttermin",G339="Freizeitausgleich",G339="Dienstreise"),I339,IF(G339="Halber Urlaubstag",I339/2,0))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IF(YEAR(DATE('Einstellungen'!$B$5,1,1)+335)='Einstellungen'!$B$5,DATE('Einstellungen'!$B$5,1,1)+335,"")</f>
        <v>46723</v>
      </c>
      <c r="B340" s="19">
        <f>A340</f>
        <v>46723</v>
      </c>
      <c r="C340" s="20" t="str">
        <f>IF(A340="","",IF(COUNTIF('Feiertage'!$A$5:$A$80,A340)&gt;0,"Feiertag",IF(WEEKDAY(A340,2)&gt;5,"Wochenende","Arbeitstag")))</f>
        <v>Arbeitstag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IF(C340="Arbeitstag",'Einstellungen'!$B$6,0)</f>
        <v>8</v>
      </c>
      <c r="J340" s="22">
        <f>H340+IF(OR(G340="Urlaub",G340="Krank",G340="Arzttermin",G340="Freizeitausgleich",G340="Dienstreise"),I340,IF(G340="Halber Urlaubstag",I340/2,0))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IF(YEAR(DATE('Einstellungen'!$B$5,1,1)+336)='Einstellungen'!$B$5,DATE('Einstellungen'!$B$5,1,1)+336,"")</f>
        <v>46724</v>
      </c>
      <c r="B341" s="19">
        <f>A341</f>
        <v>46724</v>
      </c>
      <c r="C341" s="20" t="str">
        <f>IF(A341="","",IF(COUNTIF('Feiertage'!$A$5:$A$80,A341)&gt;0,"Feiertag",IF(WEEKDAY(A341,2)&gt;5,"Wochenende","Arbeitstag")))</f>
        <v>Arbeitstag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IF(C341="Arbeitstag",'Einstellungen'!$B$6,0)</f>
        <v>8</v>
      </c>
      <c r="J341" s="22">
        <f>H341+IF(OR(G341="Urlaub",G341="Krank",G341="Arzttermin",G341="Freizeitausgleich",G341="Dienstreise"),I341,IF(G341="Halber Urlaubstag",I341/2,0))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IF(YEAR(DATE('Einstellungen'!$B$5,1,1)+337)='Einstellungen'!$B$5,DATE('Einstellungen'!$B$5,1,1)+337,"")</f>
        <v>46725</v>
      </c>
      <c r="B342" s="19">
        <f>A342</f>
        <v>46725</v>
      </c>
      <c r="C342" s="20" t="str">
        <f>IF(A342="","",IF(COUNTIF('Feiertage'!$A$5:$A$80,A342)&gt;0,"Feiertag",IF(WEEKDAY(A342,2)&gt;5,"Wochenende","Arbeitstag")))</f>
        <v>Wochenende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IF(C342="Arbeitstag",'Einstellungen'!$B$6,0)</f>
        <v>0</v>
      </c>
      <c r="J342" s="22">
        <f>H342+IF(OR(G342="Urlaub",G342="Krank",G342="Arzttermin",G342="Freizeitausgleich",G342="Dienstreise"),I342,IF(G342="Halber Urlaubstag",I342/2,0))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IF(YEAR(DATE('Einstellungen'!$B$5,1,1)+338)='Einstellungen'!$B$5,DATE('Einstellungen'!$B$5,1,1)+338,"")</f>
        <v>46726</v>
      </c>
      <c r="B343" s="19">
        <f>A343</f>
        <v>46726</v>
      </c>
      <c r="C343" s="20" t="str">
        <f>IF(A343="","",IF(COUNTIF('Feiertage'!$A$5:$A$80,A343)&gt;0,"Feiertag",IF(WEEKDAY(A343,2)&gt;5,"Wochenende","Arbeitstag")))</f>
        <v>Wochenende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IF(C343="Arbeitstag",'Einstellungen'!$B$6,0)</f>
        <v>0</v>
      </c>
      <c r="J343" s="22">
        <f>H343+IF(OR(G343="Urlaub",G343="Krank",G343="Arzttermin",G343="Freizeitausgleich",G343="Dienstreise"),I343,IF(G343="Halber Urlaubstag",I343/2,0))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IF(YEAR(DATE('Einstellungen'!$B$5,1,1)+339)='Einstellungen'!$B$5,DATE('Einstellungen'!$B$5,1,1)+339,"")</f>
        <v>46727</v>
      </c>
      <c r="B344" s="19">
        <f>A344</f>
        <v>46727</v>
      </c>
      <c r="C344" s="20" t="str">
        <f>IF(A344="","",IF(COUNTIF('Feiertage'!$A$5:$A$80,A344)&gt;0,"Feiertag",IF(WEEKDAY(A344,2)&gt;5,"Wochenende","Arbeitstag")))</f>
        <v>Arbeitstag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IF(C344="Arbeitstag",'Einstellungen'!$B$6,0)</f>
        <v>8</v>
      </c>
      <c r="J344" s="22">
        <f>H344+IF(OR(G344="Urlaub",G344="Krank",G344="Arzttermin",G344="Freizeitausgleich",G344="Dienstreise"),I344,IF(G344="Halber Urlaubstag",I344/2,0))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IF(YEAR(DATE('Einstellungen'!$B$5,1,1)+340)='Einstellungen'!$B$5,DATE('Einstellungen'!$B$5,1,1)+340,"")</f>
        <v>46728</v>
      </c>
      <c r="B345" s="19">
        <f>A345</f>
        <v>46728</v>
      </c>
      <c r="C345" s="20" t="str">
        <f>IF(A345="","",IF(COUNTIF('Feiertage'!$A$5:$A$80,A345)&gt;0,"Feiertag",IF(WEEKDAY(A345,2)&gt;5,"Wochenende","Arbeitstag")))</f>
        <v>Arbeitstag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IF(C345="Arbeitstag",'Einstellungen'!$B$6,0)</f>
        <v>8</v>
      </c>
      <c r="J345" s="22">
        <f>H345+IF(OR(G345="Urlaub",G345="Krank",G345="Arzttermin",G345="Freizeitausgleich",G345="Dienstreise"),I345,IF(G345="Halber Urlaubstag",I345/2,0))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IF(YEAR(DATE('Einstellungen'!$B$5,1,1)+341)='Einstellungen'!$B$5,DATE('Einstellungen'!$B$5,1,1)+341,"")</f>
        <v>46729</v>
      </c>
      <c r="B346" s="19">
        <f>A346</f>
        <v>46729</v>
      </c>
      <c r="C346" s="20" t="str">
        <f>IF(A346="","",IF(COUNTIF('Feiertage'!$A$5:$A$80,A346)&gt;0,"Feiertag",IF(WEEKDAY(A346,2)&gt;5,"Wochenende","Arbeitstag")))</f>
        <v>Arbeitstag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IF(C346="Arbeitstag",'Einstellungen'!$B$6,0)</f>
        <v>8</v>
      </c>
      <c r="J346" s="22">
        <f>H346+IF(OR(G346="Urlaub",G346="Krank",G346="Arzttermin",G346="Freizeitausgleich",G346="Dienstreise"),I346,IF(G346="Halber Urlaubstag",I346/2,0))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IF(YEAR(DATE('Einstellungen'!$B$5,1,1)+342)='Einstellungen'!$B$5,DATE('Einstellungen'!$B$5,1,1)+342,"")</f>
        <v>46730</v>
      </c>
      <c r="B347" s="19">
        <f>A347</f>
        <v>46730</v>
      </c>
      <c r="C347" s="20" t="str">
        <f>IF(A347="","",IF(COUNTIF('Feiertage'!$A$5:$A$80,A347)&gt;0,"Feiertag",IF(WEEKDAY(A347,2)&gt;5,"Wochenende","Arbeitstag")))</f>
        <v>Arbeitstag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IF(C347="Arbeitstag",'Einstellungen'!$B$6,0)</f>
        <v>8</v>
      </c>
      <c r="J347" s="22">
        <f>H347+IF(OR(G347="Urlaub",G347="Krank",G347="Arzttermin",G347="Freizeitausgleich",G347="Dienstreise"),I347,IF(G347="Halber Urlaubstag",I347/2,0))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IF(YEAR(DATE('Einstellungen'!$B$5,1,1)+343)='Einstellungen'!$B$5,DATE('Einstellungen'!$B$5,1,1)+343,"")</f>
        <v>46731</v>
      </c>
      <c r="B348" s="19">
        <f>A348</f>
        <v>46731</v>
      </c>
      <c r="C348" s="20" t="str">
        <f>IF(A348="","",IF(COUNTIF('Feiertage'!$A$5:$A$80,A348)&gt;0,"Feiertag",IF(WEEKDAY(A348,2)&gt;5,"Wochenende","Arbeitstag")))</f>
        <v>Arbeitstag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IF(C348="Arbeitstag",'Einstellungen'!$B$6,0)</f>
        <v>8</v>
      </c>
      <c r="J348" s="22">
        <f>H348+IF(OR(G348="Urlaub",G348="Krank",G348="Arzttermin",G348="Freizeitausgleich",G348="Dienstreise"),I348,IF(G348="Halber Urlaubstag",I348/2,0))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IF(YEAR(DATE('Einstellungen'!$B$5,1,1)+344)='Einstellungen'!$B$5,DATE('Einstellungen'!$B$5,1,1)+344,"")</f>
        <v>46732</v>
      </c>
      <c r="B349" s="19">
        <f>A349</f>
        <v>46732</v>
      </c>
      <c r="C349" s="20" t="str">
        <f>IF(A349="","",IF(COUNTIF('Feiertage'!$A$5:$A$80,A349)&gt;0,"Feiertag",IF(WEEKDAY(A349,2)&gt;5,"Wochenende","Arbeitstag")))</f>
        <v>Wochenende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IF(C349="Arbeitstag",'Einstellungen'!$B$6,0)</f>
        <v>0</v>
      </c>
      <c r="J349" s="22">
        <f>H349+IF(OR(G349="Urlaub",G349="Krank",G349="Arzttermin",G349="Freizeitausgleich",G349="Dienstreise"),I349,IF(G349="Halber Urlaubstag",I349/2,0))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IF(YEAR(DATE('Einstellungen'!$B$5,1,1)+345)='Einstellungen'!$B$5,DATE('Einstellungen'!$B$5,1,1)+345,"")</f>
        <v>46733</v>
      </c>
      <c r="B350" s="19">
        <f>A350</f>
        <v>46733</v>
      </c>
      <c r="C350" s="20" t="str">
        <f>IF(A350="","",IF(COUNTIF('Feiertage'!$A$5:$A$80,A350)&gt;0,"Feiertag",IF(WEEKDAY(A350,2)&gt;5,"Wochenende","Arbeitstag")))</f>
        <v>Wochenende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IF(C350="Arbeitstag",'Einstellungen'!$B$6,0)</f>
        <v>0</v>
      </c>
      <c r="J350" s="22">
        <f>H350+IF(OR(G350="Urlaub",G350="Krank",G350="Arzttermin",G350="Freizeitausgleich",G350="Dienstreise"),I350,IF(G350="Halber Urlaubstag",I350/2,0))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IF(YEAR(DATE('Einstellungen'!$B$5,1,1)+346)='Einstellungen'!$B$5,DATE('Einstellungen'!$B$5,1,1)+346,"")</f>
        <v>46734</v>
      </c>
      <c r="B351" s="19">
        <f>A351</f>
        <v>46734</v>
      </c>
      <c r="C351" s="20" t="str">
        <f>IF(A351="","",IF(COUNTIF('Feiertage'!$A$5:$A$80,A351)&gt;0,"Feiertag",IF(WEEKDAY(A351,2)&gt;5,"Wochenende","Arbeitstag")))</f>
        <v>Arbeitstag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IF(C351="Arbeitstag",'Einstellungen'!$B$6,0)</f>
        <v>8</v>
      </c>
      <c r="J351" s="22">
        <f>H351+IF(OR(G351="Urlaub",G351="Krank",G351="Arzttermin",G351="Freizeitausgleich",G351="Dienstreise"),I351,IF(G351="Halber Urlaubstag",I351/2,0))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IF(YEAR(DATE('Einstellungen'!$B$5,1,1)+347)='Einstellungen'!$B$5,DATE('Einstellungen'!$B$5,1,1)+347,"")</f>
        <v>46735</v>
      </c>
      <c r="B352" s="19">
        <f>A352</f>
        <v>46735</v>
      </c>
      <c r="C352" s="20" t="str">
        <f>IF(A352="","",IF(COUNTIF('Feiertage'!$A$5:$A$80,A352)&gt;0,"Feiertag",IF(WEEKDAY(A352,2)&gt;5,"Wochenende","Arbeitstag")))</f>
        <v>Arbeitstag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IF(C352="Arbeitstag",'Einstellungen'!$B$6,0)</f>
        <v>8</v>
      </c>
      <c r="J352" s="22">
        <f>H352+IF(OR(G352="Urlaub",G352="Krank",G352="Arzttermin",G352="Freizeitausgleich",G352="Dienstreise"),I352,IF(G352="Halber Urlaubstag",I352/2,0))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IF(YEAR(DATE('Einstellungen'!$B$5,1,1)+348)='Einstellungen'!$B$5,DATE('Einstellungen'!$B$5,1,1)+348,"")</f>
        <v>46736</v>
      </c>
      <c r="B353" s="19">
        <f>A353</f>
        <v>46736</v>
      </c>
      <c r="C353" s="20" t="str">
        <f>IF(A353="","",IF(COUNTIF('Feiertage'!$A$5:$A$80,A353)&gt;0,"Feiertag",IF(WEEKDAY(A353,2)&gt;5,"Wochenende","Arbeitstag")))</f>
        <v>Arbeitstag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IF(C353="Arbeitstag",'Einstellungen'!$B$6,0)</f>
        <v>8</v>
      </c>
      <c r="J353" s="22">
        <f>H353+IF(OR(G353="Urlaub",G353="Krank",G353="Arzttermin",G353="Freizeitausgleich",G353="Dienstreise"),I353,IF(G353="Halber Urlaubstag",I353/2,0))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IF(YEAR(DATE('Einstellungen'!$B$5,1,1)+349)='Einstellungen'!$B$5,DATE('Einstellungen'!$B$5,1,1)+349,"")</f>
        <v>46737</v>
      </c>
      <c r="B354" s="19">
        <f>A354</f>
        <v>46737</v>
      </c>
      <c r="C354" s="20" t="str">
        <f>IF(A354="","",IF(COUNTIF('Feiertage'!$A$5:$A$80,A354)&gt;0,"Feiertag",IF(WEEKDAY(A354,2)&gt;5,"Wochenende","Arbeitstag")))</f>
        <v>Arbeitstag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IF(C354="Arbeitstag",'Einstellungen'!$B$6,0)</f>
        <v>8</v>
      </c>
      <c r="J354" s="22">
        <f>H354+IF(OR(G354="Urlaub",G354="Krank",G354="Arzttermin",G354="Freizeitausgleich",G354="Dienstreise"),I354,IF(G354="Halber Urlaubstag",I354/2,0))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IF(YEAR(DATE('Einstellungen'!$B$5,1,1)+350)='Einstellungen'!$B$5,DATE('Einstellungen'!$B$5,1,1)+350,"")</f>
        <v>46738</v>
      </c>
      <c r="B355" s="19">
        <f>A355</f>
        <v>46738</v>
      </c>
      <c r="C355" s="20" t="str">
        <f>IF(A355="","",IF(COUNTIF('Feiertage'!$A$5:$A$80,A355)&gt;0,"Feiertag",IF(WEEKDAY(A355,2)&gt;5,"Wochenende","Arbeitstag")))</f>
        <v>Arbeitstag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IF(C355="Arbeitstag",'Einstellungen'!$B$6,0)</f>
        <v>8</v>
      </c>
      <c r="J355" s="22">
        <f>H355+IF(OR(G355="Urlaub",G355="Krank",G355="Arzttermin",G355="Freizeitausgleich",G355="Dienstreise"),I355,IF(G355="Halber Urlaubstag",I355/2,0))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IF(YEAR(DATE('Einstellungen'!$B$5,1,1)+351)='Einstellungen'!$B$5,DATE('Einstellungen'!$B$5,1,1)+351,"")</f>
        <v>46739</v>
      </c>
      <c r="B356" s="19">
        <f>A356</f>
        <v>46739</v>
      </c>
      <c r="C356" s="20" t="str">
        <f>IF(A356="","",IF(COUNTIF('Feiertage'!$A$5:$A$80,A356)&gt;0,"Feiertag",IF(WEEKDAY(A356,2)&gt;5,"Wochenende","Arbeitstag")))</f>
        <v>Wochenende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IF(C356="Arbeitstag",'Einstellungen'!$B$6,0)</f>
        <v>0</v>
      </c>
      <c r="J356" s="22">
        <f>H356+IF(OR(G356="Urlaub",G356="Krank",G356="Arzttermin",G356="Freizeitausgleich",G356="Dienstreise"),I356,IF(G356="Halber Urlaubstag",I356/2,0))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IF(YEAR(DATE('Einstellungen'!$B$5,1,1)+352)='Einstellungen'!$B$5,DATE('Einstellungen'!$B$5,1,1)+352,"")</f>
        <v>46740</v>
      </c>
      <c r="B357" s="19">
        <f>A357</f>
        <v>46740</v>
      </c>
      <c r="C357" s="20" t="str">
        <f>IF(A357="","",IF(COUNTIF('Feiertage'!$A$5:$A$80,A357)&gt;0,"Feiertag",IF(WEEKDAY(A357,2)&gt;5,"Wochenende","Arbeitstag")))</f>
        <v>Wochenende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IF(C357="Arbeitstag",'Einstellungen'!$B$6,0)</f>
        <v>0</v>
      </c>
      <c r="J357" s="22">
        <f>H357+IF(OR(G357="Urlaub",G357="Krank",G357="Arzttermin",G357="Freizeitausgleich",G357="Dienstreise"),I357,IF(G357="Halber Urlaubstag",I357/2,0))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IF(YEAR(DATE('Einstellungen'!$B$5,1,1)+353)='Einstellungen'!$B$5,DATE('Einstellungen'!$B$5,1,1)+353,"")</f>
        <v>46741</v>
      </c>
      <c r="B358" s="19">
        <f>A358</f>
        <v>46741</v>
      </c>
      <c r="C358" s="20" t="str">
        <f>IF(A358="","",IF(COUNTIF('Feiertage'!$A$5:$A$80,A358)&gt;0,"Feiertag",IF(WEEKDAY(A358,2)&gt;5,"Wochenende","Arbeitstag")))</f>
        <v>Arbeitstag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IF(C358="Arbeitstag",'Einstellungen'!$B$6,0)</f>
        <v>8</v>
      </c>
      <c r="J358" s="22">
        <f>H358+IF(OR(G358="Urlaub",G358="Krank",G358="Arzttermin",G358="Freizeitausgleich",G358="Dienstreise"),I358,IF(G358="Halber Urlaubstag",I358/2,0))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IF(YEAR(DATE('Einstellungen'!$B$5,1,1)+354)='Einstellungen'!$B$5,DATE('Einstellungen'!$B$5,1,1)+354,"")</f>
        <v>46742</v>
      </c>
      <c r="B359" s="19">
        <f>A359</f>
        <v>46742</v>
      </c>
      <c r="C359" s="20" t="str">
        <f>IF(A359="","",IF(COUNTIF('Feiertage'!$A$5:$A$80,A359)&gt;0,"Feiertag",IF(WEEKDAY(A359,2)&gt;5,"Wochenende","Arbeitstag")))</f>
        <v>Arbeitstag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IF(C359="Arbeitstag",'Einstellungen'!$B$6,0)</f>
        <v>8</v>
      </c>
      <c r="J359" s="22">
        <f>H359+IF(OR(G359="Urlaub",G359="Krank",G359="Arzttermin",G359="Freizeitausgleich",G359="Dienstreise"),I359,IF(G359="Halber Urlaubstag",I359/2,0))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IF(YEAR(DATE('Einstellungen'!$B$5,1,1)+355)='Einstellungen'!$B$5,DATE('Einstellungen'!$B$5,1,1)+355,"")</f>
        <v>46743</v>
      </c>
      <c r="B360" s="19">
        <f>A360</f>
        <v>46743</v>
      </c>
      <c r="C360" s="20" t="str">
        <f>IF(A360="","",IF(COUNTIF('Feiertage'!$A$5:$A$80,A360)&gt;0,"Feiertag",IF(WEEKDAY(A360,2)&gt;5,"Wochenende","Arbeitstag")))</f>
        <v>Arbeitstag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IF(C360="Arbeitstag",'Einstellungen'!$B$6,0)</f>
        <v>8</v>
      </c>
      <c r="J360" s="22">
        <f>H360+IF(OR(G360="Urlaub",G360="Krank",G360="Arzttermin",G360="Freizeitausgleich",G360="Dienstreise"),I360,IF(G360="Halber Urlaubstag",I360/2,0))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IF(YEAR(DATE('Einstellungen'!$B$5,1,1)+356)='Einstellungen'!$B$5,DATE('Einstellungen'!$B$5,1,1)+356,"")</f>
        <v>46744</v>
      </c>
      <c r="B361" s="19">
        <f>A361</f>
        <v>46744</v>
      </c>
      <c r="C361" s="20" t="str">
        <f>IF(A361="","",IF(COUNTIF('Feiertage'!$A$5:$A$80,A361)&gt;0,"Feiertag",IF(WEEKDAY(A361,2)&gt;5,"Wochenende","Arbeitstag")))</f>
        <v>Arbeitstag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IF(C361="Arbeitstag",'Einstellungen'!$B$6,0)</f>
        <v>8</v>
      </c>
      <c r="J361" s="22">
        <f>H361+IF(OR(G361="Urlaub",G361="Krank",G361="Arzttermin",G361="Freizeitausgleich",G361="Dienstreise"),I361,IF(G361="Halber Urlaubstag",I361/2,0))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IF(YEAR(DATE('Einstellungen'!$B$5,1,1)+357)='Einstellungen'!$B$5,DATE('Einstellungen'!$B$5,1,1)+357,"")</f>
        <v>46745</v>
      </c>
      <c r="B362" s="19">
        <f>A362</f>
        <v>46745</v>
      </c>
      <c r="C362" s="20" t="str">
        <f>IF(A362="","",IF(COUNTIF('Feiertage'!$A$5:$A$80,A362)&gt;0,"Feiertag",IF(WEEKDAY(A362,2)&gt;5,"Wochenende","Arbeitstag")))</f>
        <v>Arbeitstag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IF(C362="Arbeitstag",'Einstellungen'!$B$6,0)</f>
        <v>8</v>
      </c>
      <c r="J362" s="22">
        <f>H362+IF(OR(G362="Urlaub",G362="Krank",G362="Arzttermin",G362="Freizeitausgleich",G362="Dienstreise"),I362,IF(G362="Halber Urlaubstag",I362/2,0))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IF(YEAR(DATE('Einstellungen'!$B$5,1,1)+358)='Einstellungen'!$B$5,DATE('Einstellungen'!$B$5,1,1)+358,"")</f>
        <v>46746</v>
      </c>
      <c r="B363" s="19">
        <f>A363</f>
        <v>46746</v>
      </c>
      <c r="C363" s="20" t="str">
        <f>IF(A363="","",IF(COUNTIF('Feiertage'!$A$5:$A$80,A363)&gt;0,"Feiertag",IF(WEEKDAY(A363,2)&gt;5,"Wochenende","Arbeitstag")))</f>
        <v>Feiertag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IF(C363="Arbeitstag",'Einstellungen'!$B$6,0)</f>
        <v>0</v>
      </c>
      <c r="J363" s="22">
        <f>H363+IF(OR(G363="Urlaub",G363="Krank",G363="Arzttermin",G363="Freizeitausgleich",G363="Dienstreise"),I363,IF(G363="Halber Urlaubstag",I363/2,0))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IF(YEAR(DATE('Einstellungen'!$B$5,1,1)+359)='Einstellungen'!$B$5,DATE('Einstellungen'!$B$5,1,1)+359,"")</f>
        <v>46747</v>
      </c>
      <c r="B364" s="19">
        <f>A364</f>
        <v>46747</v>
      </c>
      <c r="C364" s="20" t="str">
        <f>IF(A364="","",IF(COUNTIF('Feiertage'!$A$5:$A$80,A364)&gt;0,"Feiertag",IF(WEEKDAY(A364,2)&gt;5,"Wochenende","Arbeitstag")))</f>
        <v>Feiertag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IF(C364="Arbeitstag",'Einstellungen'!$B$6,0)</f>
        <v>0</v>
      </c>
      <c r="J364" s="22">
        <f>H364+IF(OR(G364="Urlaub",G364="Krank",G364="Arzttermin",G364="Freizeitausgleich",G364="Dienstreise"),I364,IF(G364="Halber Urlaubstag",I364/2,0))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IF(YEAR(DATE('Einstellungen'!$B$5,1,1)+360)='Einstellungen'!$B$5,DATE('Einstellungen'!$B$5,1,1)+360,"")</f>
        <v>46748</v>
      </c>
      <c r="B365" s="19">
        <f>A365</f>
        <v>46748</v>
      </c>
      <c r="C365" s="20" t="str">
        <f>IF(A365="","",IF(COUNTIF('Feiertage'!$A$5:$A$80,A365)&gt;0,"Feiertag",IF(WEEKDAY(A365,2)&gt;5,"Wochenende","Arbeitstag")))</f>
        <v>Arbeitstag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IF(C365="Arbeitstag",'Einstellungen'!$B$6,0)</f>
        <v>8</v>
      </c>
      <c r="J365" s="22">
        <f>H365+IF(OR(G365="Urlaub",G365="Krank",G365="Arzttermin",G365="Freizeitausgleich",G365="Dienstreise"),I365,IF(G365="Halber Urlaubstag",I365/2,0))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IF(YEAR(DATE('Einstellungen'!$B$5,1,1)+361)='Einstellungen'!$B$5,DATE('Einstellungen'!$B$5,1,1)+361,"")</f>
        <v>46749</v>
      </c>
      <c r="B366" s="19">
        <f>A366</f>
        <v>46749</v>
      </c>
      <c r="C366" s="20" t="str">
        <f>IF(A366="","",IF(COUNTIF('Feiertage'!$A$5:$A$80,A366)&gt;0,"Feiertag",IF(WEEKDAY(A366,2)&gt;5,"Wochenende","Arbeitstag")))</f>
        <v>Arbeitstag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IF(C366="Arbeitstag",'Einstellungen'!$B$6,0)</f>
        <v>8</v>
      </c>
      <c r="J366" s="22">
        <f>H366+IF(OR(G366="Urlaub",G366="Krank",G366="Arzttermin",G366="Freizeitausgleich",G366="Dienstreise"),I366,IF(G366="Halber Urlaubstag",I366/2,0))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IF(YEAR(DATE('Einstellungen'!$B$5,1,1)+362)='Einstellungen'!$B$5,DATE('Einstellungen'!$B$5,1,1)+362,"")</f>
        <v>46750</v>
      </c>
      <c r="B367" s="19">
        <f>A367</f>
        <v>46750</v>
      </c>
      <c r="C367" s="20" t="str">
        <f>IF(A367="","",IF(COUNTIF('Feiertage'!$A$5:$A$80,A367)&gt;0,"Feiertag",IF(WEEKDAY(A367,2)&gt;5,"Wochenende","Arbeitstag")))</f>
        <v>Arbeitstag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IF(C367="Arbeitstag",'Einstellungen'!$B$6,0)</f>
        <v>8</v>
      </c>
      <c r="J367" s="22">
        <f>H367+IF(OR(G367="Urlaub",G367="Krank",G367="Arzttermin",G367="Freizeitausgleich",G367="Dienstreise"),I367,IF(G367="Halber Urlaubstag",I367/2,0))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IF(YEAR(DATE('Einstellungen'!$B$5,1,1)+363)='Einstellungen'!$B$5,DATE('Einstellungen'!$B$5,1,1)+363,"")</f>
        <v>46751</v>
      </c>
      <c r="B368" s="19">
        <f>A368</f>
        <v>46751</v>
      </c>
      <c r="C368" s="20" t="str">
        <f>IF(A368="","",IF(COUNTIF('Feiertage'!$A$5:$A$80,A368)&gt;0,"Feiertag",IF(WEEKDAY(A368,2)&gt;5,"Wochenende","Arbeitstag")))</f>
        <v>Arbeitstag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IF(C368="Arbeitstag",'Einstellungen'!$B$6,0)</f>
        <v>8</v>
      </c>
      <c r="J368" s="22">
        <f>H368+IF(OR(G368="Urlaub",G368="Krank",G368="Arzttermin",G368="Freizeitausgleich",G368="Dienstreise"),I368,IF(G368="Halber Urlaubstag",I368/2,0))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IF(YEAR(DATE('Einstellungen'!$B$5,1,1)+364)='Einstellungen'!$B$5,DATE('Einstellungen'!$B$5,1,1)+364,"")</f>
        <v>46752</v>
      </c>
      <c r="B369" s="19">
        <f>A369</f>
        <v>46752</v>
      </c>
      <c r="C369" s="20" t="str">
        <f>IF(A369="","",IF(COUNTIF('Feiertage'!$A$5:$A$80,A369)&gt;0,"Feiertag",IF(WEEKDAY(A369,2)&gt;5,"Wochenende","Arbeitstag")))</f>
        <v>Arbeitstag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IF(C369="Arbeitstag",'Einstellungen'!$B$6,0)</f>
        <v>8</v>
      </c>
      <c r="J369" s="22">
        <f>H369+IF(OR(G369="Urlaub",G369="Krank",G369="Arzttermin",G369="Freizeitausgleich",G369="Dienstreise"),I369,IF(G369="Halber Urlaubstag",I369/2,0))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IF(YEAR(DATE('Einstellungen'!$B$5,1,1)+365)='Einstellungen'!$B$5,DATE('Einstellungen'!$B$5,1,1)+365,"")</f>
        <v/>
      </c>
      <c r="B370" s="19" t="str">
        <f>A370</f>
        <v/>
      </c>
      <c r="C370" s="20" t="str">
        <f>IF(A370="","",IF(COUNTIF('Feiertage'!$A$5:$A$80,A370)&gt;0,"Feiertag",IF(WEEKDAY(A370,2)&gt;5,"Wochenende","Arbeitstag")))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IF(C370="Arbeitstag",'Einstellungen'!$B$6,0)</f>
        <v>0</v>
      </c>
      <c r="J370" s="22">
        <f>H370+IF(OR(G370="Urlaub",G370="Krank",G370="Arzttermin",G370="Freizeitausgleich",G370="Dienstreise"),I370,IF(G370="Halber Urlaubstag",I370/2,0))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$C5="Feiertag"</formula>
    </cfRule>
    <cfRule type="expression" dxfId="1" priority="2">
      <formula>$C5="Wochenende"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bwesenheit" sqref="G5:G370">
      <formula1>"Urlaub,Halber Urlaubstag,Krank,Arzttermin,Freizeitausgleich,Unbezahlter Urlaub,Dienstreise"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48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47</v>
      </c>
      <c r="B4" s="16" t="s">
        <v>49</v>
      </c>
      <c r="C4" s="16" t="s">
        <v>43</v>
      </c>
      <c r="D4" s="16" t="s">
        <v>42</v>
      </c>
      <c r="E4" s="16" t="s">
        <v>44</v>
      </c>
      <c r="F4" s="16" t="s">
        <v>45</v>
      </c>
      <c r="G4" s="16" t="s">
        <v>50</v>
      </c>
      <c r="H4" s="16" t="s">
        <v>51</v>
      </c>
    </row>
    <row r="5" spans="1:8" x14ac:dyDescent="0.25">
      <c r="A5" s="12" t="s">
        <v>52</v>
      </c>
      <c r="B5" s="24">
        <f>COUNTIFS('Zeiterfassung'!$M$5:$M$370,1,'Zeiterfassung'!$C$5:$C$370,"Arbeitstag")</f>
        <v>20</v>
      </c>
      <c r="C5" s="25">
        <f>SUMIFS('Zeiterfassung'!$I$5:$I$370,'Zeiterfassung'!$M$5:$M$370,1)</f>
        <v>160</v>
      </c>
      <c r="D5" s="26">
        <f>SUMIFS('Zeiterfassung'!$H$5:$H$370,'Zeiterfassung'!$M$5:$M$370,1)</f>
        <v>0</v>
      </c>
      <c r="E5" s="26">
        <f>SUMIFS('Zeiterfassung'!$J$5:$J$370,'Zeiterfassung'!$M$5:$M$370,1)</f>
        <v>0</v>
      </c>
      <c r="F5" s="27">
        <f>SUMIFS('Zeiterfassung'!$K$5:$K$370,'Zeiterfassung'!$M$5:$M$370,1)</f>
        <v>0</v>
      </c>
      <c r="G5" s="26">
        <f>COUNTIFS('Zeiterfassung'!$M$5:$M$370,1,'Zeiterfassung'!$G$5:$G$370,"Urlaub")+COUNTIFS('Zeiterfassung'!$M$5:$M$370,1,'Zeiterfassung'!$G$5:$G$370,"Halber Urlaubstag")/2</f>
        <v>0</v>
      </c>
      <c r="H5" s="28">
        <f>COUNTIFS('Zeiterfassung'!$M$5:$M$370,1,'Zeiterfassung'!$G$5:$G$370,"Krank")</f>
        <v>0</v>
      </c>
    </row>
    <row r="6" spans="1:8" x14ac:dyDescent="0.25">
      <c r="A6" s="12" t="s">
        <v>53</v>
      </c>
      <c r="B6" s="24">
        <f>COUNTIFS('Zeiterfassung'!$M$5:$M$370,2,'Zeiterfassung'!$C$5:$C$370,"Arbeitstag")</f>
        <v>20</v>
      </c>
      <c r="C6" s="25">
        <f>SUMIFS('Zeiterfassung'!$I$5:$I$370,'Zeiterfassung'!$M$5:$M$370,2)</f>
        <v>160</v>
      </c>
      <c r="D6" s="26">
        <f>SUMIFS('Zeiterfassung'!$H$5:$H$370,'Zeiterfassung'!$M$5:$M$370,2)</f>
        <v>0</v>
      </c>
      <c r="E6" s="26">
        <f>SUMIFS('Zeiterfassung'!$J$5:$J$370,'Zeiterfassung'!$M$5:$M$370,2)</f>
        <v>0</v>
      </c>
      <c r="F6" s="27">
        <f>SUMIFS('Zeiterfassung'!$K$5:$K$370,'Zeiterfassung'!$M$5:$M$370,2)</f>
        <v>0</v>
      </c>
      <c r="G6" s="26">
        <f>COUNTIFS('Zeiterfassung'!$M$5:$M$370,2,'Zeiterfassung'!$G$5:$G$370,"Urlaub")+COUNTIFS('Zeiterfassung'!$M$5:$M$370,2,'Zeiterfassung'!$G$5:$G$370,"Halber Urlaubstag")/2</f>
        <v>0</v>
      </c>
      <c r="H6" s="28">
        <f>COUNTIFS('Zeiterfassung'!$M$5:$M$370,2,'Zeiterfassung'!$G$5:$G$370,"Krank")</f>
        <v>0</v>
      </c>
    </row>
    <row r="7" spans="1:8" x14ac:dyDescent="0.25">
      <c r="A7" s="12" t="s">
        <v>54</v>
      </c>
      <c r="B7" s="24">
        <f>COUNTIFS('Zeiterfassung'!$M$5:$M$370,3,'Zeiterfassung'!$C$5:$C$370,"Arbeitstag")</f>
        <v>21</v>
      </c>
      <c r="C7" s="25">
        <f>SUMIFS('Zeiterfassung'!$I$5:$I$370,'Zeiterfassung'!$M$5:$M$370,3)</f>
        <v>168</v>
      </c>
      <c r="D7" s="26">
        <f>SUMIFS('Zeiterfassung'!$H$5:$H$370,'Zeiterfassung'!$M$5:$M$370,3)</f>
        <v>0</v>
      </c>
      <c r="E7" s="26">
        <f>SUMIFS('Zeiterfassung'!$J$5:$J$370,'Zeiterfassung'!$M$5:$M$370,3)</f>
        <v>0</v>
      </c>
      <c r="F7" s="27">
        <f>SUMIFS('Zeiterfassung'!$K$5:$K$370,'Zeiterfassung'!$M$5:$M$370,3)</f>
        <v>0</v>
      </c>
      <c r="G7" s="26">
        <f>COUNTIFS('Zeiterfassung'!$M$5:$M$370,3,'Zeiterfassung'!$G$5:$G$370,"Urlaub")+COUNTIFS('Zeiterfassung'!$M$5:$M$370,3,'Zeiterfassung'!$G$5:$G$370,"Halber Urlaubstag")/2</f>
        <v>0</v>
      </c>
      <c r="H7" s="28">
        <f>COUNTIFS('Zeiterfassung'!$M$5:$M$370,3,'Zeiterfassung'!$G$5:$G$370,"Krank")</f>
        <v>0</v>
      </c>
    </row>
    <row r="8" spans="1:8" x14ac:dyDescent="0.25">
      <c r="A8" s="12" t="s">
        <v>55</v>
      </c>
      <c r="B8" s="24">
        <f>COUNTIFS('Zeiterfassung'!$M$5:$M$370,4,'Zeiterfassung'!$C$5:$C$370,"Arbeitstag")</f>
        <v>22</v>
      </c>
      <c r="C8" s="25">
        <f>SUMIFS('Zeiterfassung'!$I$5:$I$370,'Zeiterfassung'!$M$5:$M$370,4)</f>
        <v>176</v>
      </c>
      <c r="D8" s="26">
        <f>SUMIFS('Zeiterfassung'!$H$5:$H$370,'Zeiterfassung'!$M$5:$M$370,4)</f>
        <v>0</v>
      </c>
      <c r="E8" s="26">
        <f>SUMIFS('Zeiterfassung'!$J$5:$J$370,'Zeiterfassung'!$M$5:$M$370,4)</f>
        <v>0</v>
      </c>
      <c r="F8" s="27">
        <f>SUMIFS('Zeiterfassung'!$K$5:$K$370,'Zeiterfassung'!$M$5:$M$370,4)</f>
        <v>0</v>
      </c>
      <c r="G8" s="26">
        <f>COUNTIFS('Zeiterfassung'!$M$5:$M$370,4,'Zeiterfassung'!$G$5:$G$370,"Urlaub")+COUNTIFS('Zeiterfassung'!$M$5:$M$370,4,'Zeiterfassung'!$G$5:$G$370,"Halber Urlaubstag")/2</f>
        <v>0</v>
      </c>
      <c r="H8" s="28">
        <f>COUNTIFS('Zeiterfassung'!$M$5:$M$370,4,'Zeiterfassung'!$G$5:$G$370,"Krank")</f>
        <v>0</v>
      </c>
    </row>
    <row r="9" spans="1:8" x14ac:dyDescent="0.25">
      <c r="A9" s="12" t="s">
        <v>56</v>
      </c>
      <c r="B9" s="24">
        <f>COUNTIFS('Zeiterfassung'!$M$5:$M$370,5,'Zeiterfassung'!$C$5:$C$370,"Arbeitstag")</f>
        <v>19</v>
      </c>
      <c r="C9" s="25">
        <f>SUMIFS('Zeiterfassung'!$I$5:$I$370,'Zeiterfassung'!$M$5:$M$370,5)</f>
        <v>152</v>
      </c>
      <c r="D9" s="26">
        <f>SUMIFS('Zeiterfassung'!$H$5:$H$370,'Zeiterfassung'!$M$5:$M$370,5)</f>
        <v>0</v>
      </c>
      <c r="E9" s="26">
        <f>SUMIFS('Zeiterfassung'!$J$5:$J$370,'Zeiterfassung'!$M$5:$M$370,5)</f>
        <v>0</v>
      </c>
      <c r="F9" s="27">
        <f>SUMIFS('Zeiterfassung'!$K$5:$K$370,'Zeiterfassung'!$M$5:$M$370,5)</f>
        <v>0</v>
      </c>
      <c r="G9" s="26">
        <f>COUNTIFS('Zeiterfassung'!$M$5:$M$370,5,'Zeiterfassung'!$G$5:$G$370,"Urlaub")+COUNTIFS('Zeiterfassung'!$M$5:$M$370,5,'Zeiterfassung'!$G$5:$G$370,"Halber Urlaubstag")/2</f>
        <v>0</v>
      </c>
      <c r="H9" s="28">
        <f>COUNTIFS('Zeiterfassung'!$M$5:$M$370,5,'Zeiterfassung'!$G$5:$G$370,"Krank")</f>
        <v>0</v>
      </c>
    </row>
    <row r="10" spans="1:8" x14ac:dyDescent="0.25">
      <c r="A10" s="12" t="s">
        <v>57</v>
      </c>
      <c r="B10" s="24">
        <f>COUNTIFS('Zeiterfassung'!$M$5:$M$370,6,'Zeiterfassung'!$C$5:$C$370,"Arbeitstag")</f>
        <v>22</v>
      </c>
      <c r="C10" s="25">
        <f>SUMIFS('Zeiterfassung'!$I$5:$I$370,'Zeiterfassung'!$M$5:$M$370,6)</f>
        <v>176</v>
      </c>
      <c r="D10" s="26">
        <f>SUMIFS('Zeiterfassung'!$H$5:$H$370,'Zeiterfassung'!$M$5:$M$370,6)</f>
        <v>0</v>
      </c>
      <c r="E10" s="26">
        <f>SUMIFS('Zeiterfassung'!$J$5:$J$370,'Zeiterfassung'!$M$5:$M$370,6)</f>
        <v>0</v>
      </c>
      <c r="F10" s="27">
        <f>SUMIFS('Zeiterfassung'!$K$5:$K$370,'Zeiterfassung'!$M$5:$M$370,6)</f>
        <v>0</v>
      </c>
      <c r="G10" s="26">
        <f>COUNTIFS('Zeiterfassung'!$M$5:$M$370,6,'Zeiterfassung'!$G$5:$G$370,"Urlaub")+COUNTIFS('Zeiterfassung'!$M$5:$M$370,6,'Zeiterfassung'!$G$5:$G$370,"Halber Urlaubstag")/2</f>
        <v>0</v>
      </c>
      <c r="H10" s="28">
        <f>COUNTIFS('Zeiterfassung'!$M$5:$M$370,6,'Zeiterfassung'!$G$5:$G$370,"Krank")</f>
        <v>0</v>
      </c>
    </row>
    <row r="11" spans="1:8" x14ac:dyDescent="0.25">
      <c r="A11" s="12" t="s">
        <v>58</v>
      </c>
      <c r="B11" s="24">
        <f>COUNTIFS('Zeiterfassung'!$M$5:$M$370,7,'Zeiterfassung'!$C$5:$C$370,"Arbeitstag")</f>
        <v>22</v>
      </c>
      <c r="C11" s="25">
        <f>SUMIFS('Zeiterfassung'!$I$5:$I$370,'Zeiterfassung'!$M$5:$M$370,7)</f>
        <v>176</v>
      </c>
      <c r="D11" s="26">
        <f>SUMIFS('Zeiterfassung'!$H$5:$H$370,'Zeiterfassung'!$M$5:$M$370,7)</f>
        <v>0</v>
      </c>
      <c r="E11" s="26">
        <f>SUMIFS('Zeiterfassung'!$J$5:$J$370,'Zeiterfassung'!$M$5:$M$370,7)</f>
        <v>0</v>
      </c>
      <c r="F11" s="27">
        <f>SUMIFS('Zeiterfassung'!$K$5:$K$370,'Zeiterfassung'!$M$5:$M$370,7)</f>
        <v>0</v>
      </c>
      <c r="G11" s="26">
        <f>COUNTIFS('Zeiterfassung'!$M$5:$M$370,7,'Zeiterfassung'!$G$5:$G$370,"Urlaub")+COUNTIFS('Zeiterfassung'!$M$5:$M$370,7,'Zeiterfassung'!$G$5:$G$370,"Halber Urlaubstag")/2</f>
        <v>0</v>
      </c>
      <c r="H11" s="28">
        <f>COUNTIFS('Zeiterfassung'!$M$5:$M$370,7,'Zeiterfassung'!$G$5:$G$370,"Krank")</f>
        <v>0</v>
      </c>
    </row>
    <row r="12" spans="1:8" x14ac:dyDescent="0.25">
      <c r="A12" s="12" t="s">
        <v>59</v>
      </c>
      <c r="B12" s="24">
        <f>COUNTIFS('Zeiterfassung'!$M$5:$M$370,8,'Zeiterfassung'!$C$5:$C$370,"Arbeitstag")</f>
        <v>22</v>
      </c>
      <c r="C12" s="25">
        <f>SUMIFS('Zeiterfassung'!$I$5:$I$370,'Zeiterfassung'!$M$5:$M$370,8)</f>
        <v>176</v>
      </c>
      <c r="D12" s="26">
        <f>SUMIFS('Zeiterfassung'!$H$5:$H$370,'Zeiterfassung'!$M$5:$M$370,8)</f>
        <v>0</v>
      </c>
      <c r="E12" s="26">
        <f>SUMIFS('Zeiterfassung'!$J$5:$J$370,'Zeiterfassung'!$M$5:$M$370,8)</f>
        <v>0</v>
      </c>
      <c r="F12" s="27">
        <f>SUMIFS('Zeiterfassung'!$K$5:$K$370,'Zeiterfassung'!$M$5:$M$370,8)</f>
        <v>0</v>
      </c>
      <c r="G12" s="26">
        <f>COUNTIFS('Zeiterfassung'!$M$5:$M$370,8,'Zeiterfassung'!$G$5:$G$370,"Urlaub")+COUNTIFS('Zeiterfassung'!$M$5:$M$370,8,'Zeiterfassung'!$G$5:$G$370,"Halber Urlaubstag")/2</f>
        <v>0</v>
      </c>
      <c r="H12" s="28">
        <f>COUNTIFS('Zeiterfassung'!$M$5:$M$370,8,'Zeiterfassung'!$G$5:$G$370,"Krank")</f>
        <v>0</v>
      </c>
    </row>
    <row r="13" spans="1:8" x14ac:dyDescent="0.25">
      <c r="A13" s="12" t="s">
        <v>60</v>
      </c>
      <c r="B13" s="24">
        <f>COUNTIFS('Zeiterfassung'!$M$5:$M$370,9,'Zeiterfassung'!$C$5:$C$370,"Arbeitstag")</f>
        <v>22</v>
      </c>
      <c r="C13" s="25">
        <f>SUMIFS('Zeiterfassung'!$I$5:$I$370,'Zeiterfassung'!$M$5:$M$370,9)</f>
        <v>176</v>
      </c>
      <c r="D13" s="26">
        <f>SUMIFS('Zeiterfassung'!$H$5:$H$370,'Zeiterfassung'!$M$5:$M$370,9)</f>
        <v>0</v>
      </c>
      <c r="E13" s="26">
        <f>SUMIFS('Zeiterfassung'!$J$5:$J$370,'Zeiterfassung'!$M$5:$M$370,9)</f>
        <v>0</v>
      </c>
      <c r="F13" s="27">
        <f>SUMIFS('Zeiterfassung'!$K$5:$K$370,'Zeiterfassung'!$M$5:$M$370,9)</f>
        <v>0</v>
      </c>
      <c r="G13" s="26">
        <f>COUNTIFS('Zeiterfassung'!$M$5:$M$370,9,'Zeiterfassung'!$G$5:$G$370,"Urlaub")+COUNTIFS('Zeiterfassung'!$M$5:$M$370,9,'Zeiterfassung'!$G$5:$G$370,"Halber Urlaubstag")/2</f>
        <v>0</v>
      </c>
      <c r="H13" s="28">
        <f>COUNTIFS('Zeiterfassung'!$M$5:$M$370,9,'Zeiterfassung'!$G$5:$G$370,"Krank")</f>
        <v>0</v>
      </c>
    </row>
    <row r="14" spans="1:8" x14ac:dyDescent="0.25">
      <c r="A14" s="12" t="s">
        <v>61</v>
      </c>
      <c r="B14" s="24">
        <f>COUNTIFS('Zeiterfassung'!$M$5:$M$370,10,'Zeiterfassung'!$C$5:$C$370,"Arbeitstag")</f>
        <v>21</v>
      </c>
      <c r="C14" s="25">
        <f>SUMIFS('Zeiterfassung'!$I$5:$I$370,'Zeiterfassung'!$M$5:$M$370,10)</f>
        <v>168</v>
      </c>
      <c r="D14" s="26">
        <f>SUMIFS('Zeiterfassung'!$H$5:$H$370,'Zeiterfassung'!$M$5:$M$370,10)</f>
        <v>0</v>
      </c>
      <c r="E14" s="26">
        <f>SUMIFS('Zeiterfassung'!$J$5:$J$370,'Zeiterfassung'!$M$5:$M$370,10)</f>
        <v>0</v>
      </c>
      <c r="F14" s="27">
        <f>SUMIFS('Zeiterfassung'!$K$5:$K$370,'Zeiterfassung'!$M$5:$M$370,10)</f>
        <v>0</v>
      </c>
      <c r="G14" s="26">
        <f>COUNTIFS('Zeiterfassung'!$M$5:$M$370,10,'Zeiterfassung'!$G$5:$G$370,"Urlaub")+COUNTIFS('Zeiterfassung'!$M$5:$M$370,10,'Zeiterfassung'!$G$5:$G$370,"Halber Urlaubstag")/2</f>
        <v>0</v>
      </c>
      <c r="H14" s="28">
        <f>COUNTIFS('Zeiterfassung'!$M$5:$M$370,10,'Zeiterfassung'!$G$5:$G$370,"Krank")</f>
        <v>0</v>
      </c>
    </row>
    <row r="15" spans="1:8" x14ac:dyDescent="0.25">
      <c r="A15" s="12" t="s">
        <v>62</v>
      </c>
      <c r="B15" s="24">
        <f>COUNTIFS('Zeiterfassung'!$M$5:$M$370,11,'Zeiterfassung'!$C$5:$C$370,"Arbeitstag")</f>
        <v>22</v>
      </c>
      <c r="C15" s="25">
        <f>SUMIFS('Zeiterfassung'!$I$5:$I$370,'Zeiterfassung'!$M$5:$M$370,11)</f>
        <v>176</v>
      </c>
      <c r="D15" s="26">
        <f>SUMIFS('Zeiterfassung'!$H$5:$H$370,'Zeiterfassung'!$M$5:$M$370,11)</f>
        <v>0</v>
      </c>
      <c r="E15" s="26">
        <f>SUMIFS('Zeiterfassung'!$J$5:$J$370,'Zeiterfassung'!$M$5:$M$370,11)</f>
        <v>0</v>
      </c>
      <c r="F15" s="27">
        <f>SUMIFS('Zeiterfassung'!$K$5:$K$370,'Zeiterfassung'!$M$5:$M$370,11)</f>
        <v>0</v>
      </c>
      <c r="G15" s="26">
        <f>COUNTIFS('Zeiterfassung'!$M$5:$M$370,11,'Zeiterfassung'!$G$5:$G$370,"Urlaub")+COUNTIFS('Zeiterfassung'!$M$5:$M$370,11,'Zeiterfassung'!$G$5:$G$370,"Halber Urlaubstag")/2</f>
        <v>0</v>
      </c>
      <c r="H15" s="28">
        <f>COUNTIFS('Zeiterfassung'!$M$5:$M$370,11,'Zeiterfassung'!$G$5:$G$370,"Krank")</f>
        <v>0</v>
      </c>
    </row>
    <row r="16" spans="1:8" x14ac:dyDescent="0.25">
      <c r="A16" s="12" t="s">
        <v>63</v>
      </c>
      <c r="B16" s="24">
        <f>COUNTIFS('Zeiterfassung'!$M$5:$M$370,12,'Zeiterfassung'!$C$5:$C$370,"Arbeitstag")</f>
        <v>23</v>
      </c>
      <c r="C16" s="25">
        <f>SUMIFS('Zeiterfassung'!$I$5:$I$370,'Zeiterfassung'!$M$5:$M$370,12)</f>
        <v>184</v>
      </c>
      <c r="D16" s="26">
        <f>SUMIFS('Zeiterfassung'!$H$5:$H$370,'Zeiterfassung'!$M$5:$M$370,12)</f>
        <v>0</v>
      </c>
      <c r="E16" s="26">
        <f>SUMIFS('Zeiterfassung'!$J$5:$J$370,'Zeiterfassung'!$M$5:$M$370,12)</f>
        <v>0</v>
      </c>
      <c r="F16" s="27">
        <f>SUMIFS('Zeiterfassung'!$K$5:$K$370,'Zeiterfassung'!$M$5:$M$370,12)</f>
        <v>0</v>
      </c>
      <c r="G16" s="26">
        <f>COUNTIFS('Zeiterfassung'!$M$5:$M$370,12,'Zeiterfassung'!$G$5:$G$370,"Urlaub")+COUNTIFS('Zeiterfassung'!$M$5:$M$370,12,'Zeiterfassung'!$G$5:$G$370,"Halber Urlaubstag")/2</f>
        <v>0</v>
      </c>
      <c r="H16" s="28">
        <f>COUNTIFS('Zeiterfassung'!$M$5:$M$370,12,'Zeiterfassung'!$G$5:$G$370,"Krank")</f>
        <v>0</v>
      </c>
    </row>
    <row r="17" spans="1:8" x14ac:dyDescent="0.25">
      <c r="A17" s="29" t="s">
        <v>64</v>
      </c>
      <c r="B17" s="30">
        <f>SUM(B5:B16)</f>
        <v>256</v>
      </c>
      <c r="C17" s="31">
        <f>SUM(C5:C16)</f>
        <v>2048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65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'Einstellungen'!B7</f>
        <v>20</v>
      </c>
    </row>
    <row r="21" spans="1:4" x14ac:dyDescent="0.25">
      <c r="A21" s="37" t="s">
        <v>21</v>
      </c>
      <c r="B21" s="37"/>
      <c r="C21" s="37"/>
      <c r="D21" s="25">
        <f>'Einstellungen'!B8</f>
        <v>0</v>
      </c>
    </row>
    <row r="22" spans="1:4" x14ac:dyDescent="0.25">
      <c r="A22" s="37" t="s">
        <v>66</v>
      </c>
      <c r="B22" s="37"/>
      <c r="C22" s="37"/>
      <c r="D22" s="25">
        <f>G17</f>
        <v>0</v>
      </c>
    </row>
    <row r="23" ht="26" customHeight="1" spans="1:4" x14ac:dyDescent="0.25">
      <c r="A23" s="12" t="s">
        <v>65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Einstellungen</vt:lpstr>
      <vt:lpstr>Feiertage</vt:lpstr>
      <vt:lpstr>Zeiterfassung</vt:lpstr>
      <vt:lpstr>Übersicht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